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45" windowWidth="11145" windowHeight="8985" activeTab="0"/>
  </bookViews>
  <sheets>
    <sheet name="IS" sheetId="1" r:id="rId1"/>
    <sheet name="SCEquity" sheetId="2" r:id="rId2"/>
    <sheet name="bs" sheetId="3" r:id="rId3"/>
    <sheet name="CASHFLOW" sheetId="4" r:id="rId4"/>
  </sheets>
  <definedNames>
    <definedName name="_xlnm.Print_Area" localSheetId="2">'bs'!$A$1:$J$62</definedName>
    <definedName name="_xlnm.Print_Area" localSheetId="3">'CASHFLOW'!$A$1:$H$81</definedName>
    <definedName name="_xlnm.Print_Area" localSheetId="0">'IS'!$A$1:$L$67</definedName>
    <definedName name="_xlnm.Print_Area" localSheetId="1">'SCEquity'!$A$1:$M$46</definedName>
  </definedNames>
  <calcPr fullCalcOnLoad="1"/>
</workbook>
</file>

<file path=xl/sharedStrings.xml><?xml version="1.0" encoding="utf-8"?>
<sst xmlns="http://schemas.openxmlformats.org/spreadsheetml/2006/main" count="239" uniqueCount="177">
  <si>
    <t>CURRENT</t>
  </si>
  <si>
    <t>YEAR</t>
  </si>
  <si>
    <t>QUARTER</t>
  </si>
  <si>
    <t>RM'000</t>
  </si>
  <si>
    <t>Revenue</t>
  </si>
  <si>
    <t>AS AT</t>
  </si>
  <si>
    <t>Property, plant and equipment</t>
  </si>
  <si>
    <t>Inventories</t>
  </si>
  <si>
    <t>Short term borrowings</t>
  </si>
  <si>
    <t>Share premium</t>
  </si>
  <si>
    <t>Revaluation reserve</t>
  </si>
  <si>
    <t>Deferred taxation</t>
  </si>
  <si>
    <t>HUAT LAI RESOURCES BERHAD (323273 - T)</t>
  </si>
  <si>
    <t>Fixed deposits</t>
  </si>
  <si>
    <t>(Incorporated in Malaysia)</t>
  </si>
  <si>
    <t>INDIVIDUAL QUARTER</t>
  </si>
  <si>
    <t>CUMULATIVE QUARTER</t>
  </si>
  <si>
    <t>Taxation</t>
  </si>
  <si>
    <t>PRECEDING YEAR</t>
  </si>
  <si>
    <t>TO DATE</t>
  </si>
  <si>
    <t>PERIOD</t>
  </si>
  <si>
    <t>The figures have not been audited.</t>
  </si>
  <si>
    <t>Cash and bank balances</t>
  </si>
  <si>
    <t>Finance costs</t>
  </si>
  <si>
    <t>Current Assets</t>
  </si>
  <si>
    <t>Interest expense</t>
  </si>
  <si>
    <t xml:space="preserve">Adjustments for : </t>
  </si>
  <si>
    <t>Interest income</t>
  </si>
  <si>
    <t>Interest received</t>
  </si>
  <si>
    <t>Purchase of property, plant and equipment</t>
  </si>
  <si>
    <t>Interest paid</t>
  </si>
  <si>
    <t xml:space="preserve">Share </t>
  </si>
  <si>
    <t>Capital</t>
  </si>
  <si>
    <t>Premium</t>
  </si>
  <si>
    <t xml:space="preserve">Revaluation </t>
  </si>
  <si>
    <t>Reserve</t>
  </si>
  <si>
    <t xml:space="preserve">Retained </t>
  </si>
  <si>
    <t>Total</t>
  </si>
  <si>
    <t>Other operating income</t>
  </si>
  <si>
    <t>Share capital</t>
  </si>
  <si>
    <t xml:space="preserve">CORRESPONDING    </t>
  </si>
  <si>
    <t xml:space="preserve">CORRESPONDING  </t>
  </si>
  <si>
    <t>Ended</t>
  </si>
  <si>
    <t>Tax recoverable</t>
  </si>
  <si>
    <t>CONDENSED CONSOLIDATED STATEMENT OF CHANGES IN EQUITY</t>
  </si>
  <si>
    <t>Payables</t>
  </si>
  <si>
    <t>Receivables</t>
  </si>
  <si>
    <t>AUDITED</t>
  </si>
  <si>
    <t>Bank overdraft</t>
  </si>
  <si>
    <t>ICULS</t>
  </si>
  <si>
    <t>Equity component</t>
  </si>
  <si>
    <t>CASH FLOW FOR INVESTING ACTIVITIES</t>
  </si>
  <si>
    <t>Net cash used in investing activities</t>
  </si>
  <si>
    <t>Cash generated from operations</t>
  </si>
  <si>
    <t>Net cash generated  from operating activities</t>
  </si>
  <si>
    <t>Depreciation of property, plant and equipment</t>
  </si>
  <si>
    <t>Repayment of term loans</t>
  </si>
  <si>
    <t>Drawdown of term loans</t>
  </si>
  <si>
    <t xml:space="preserve">The Condensed Consolidated Statement of Changes in Equity should be read in conjunction with the audited </t>
  </si>
  <si>
    <t>CASH FLOW FROM OPERATING ACTIVITIES</t>
  </si>
  <si>
    <t>Treasury shares</t>
  </si>
  <si>
    <t>Treasury</t>
  </si>
  <si>
    <t>Share</t>
  </si>
  <si>
    <t>Short term borrowings raised</t>
  </si>
  <si>
    <t>Total Assets</t>
  </si>
  <si>
    <t>ASSETS</t>
  </si>
  <si>
    <t>EQUITY AND LIABILITIES</t>
  </si>
  <si>
    <t>Non-Current Assets</t>
  </si>
  <si>
    <t>Non-Current Liabilities</t>
  </si>
  <si>
    <t>Current Liabilities</t>
  </si>
  <si>
    <t>TOTAL LIABILITIES</t>
  </si>
  <si>
    <t>TOTAL EQUITY AND LIABILITIES</t>
  </si>
  <si>
    <t>NET ASSETS PER SHARE (RM)</t>
  </si>
  <si>
    <t xml:space="preserve">AS AT </t>
  </si>
  <si>
    <t>Share option reserve</t>
  </si>
  <si>
    <t>Option</t>
  </si>
  <si>
    <t>Operating profit before working capital changes</t>
  </si>
  <si>
    <t>Tax paid</t>
  </si>
  <si>
    <t>At 1 January 2009</t>
  </si>
  <si>
    <t>Long term borrowings</t>
  </si>
  <si>
    <t>Minority Interest</t>
  </si>
  <si>
    <t xml:space="preserve">Minority </t>
  </si>
  <si>
    <t>Interest</t>
  </si>
  <si>
    <t>Equityholders of the Company</t>
  </si>
  <si>
    <t>Minority interests</t>
  </si>
  <si>
    <t>Shareholders' Equity</t>
  </si>
  <si>
    <t>31/12/09</t>
  </si>
  <si>
    <t>Intangible assets</t>
  </si>
  <si>
    <t>Amount due to director</t>
  </si>
  <si>
    <t>Amortisation for intangible assets</t>
  </si>
  <si>
    <t xml:space="preserve">Repayment of hire purchase liabilities </t>
  </si>
  <si>
    <t xml:space="preserve"> financial statements for the year ended 31 December 2009.</t>
  </si>
  <si>
    <t xml:space="preserve"> financial statements for the year ended 31 December 2009</t>
  </si>
  <si>
    <t xml:space="preserve"> - basic (sen)</t>
  </si>
  <si>
    <t>Period</t>
  </si>
  <si>
    <t>Tax charge</t>
  </si>
  <si>
    <t>(Repayment) / Drawdown of revolving credits</t>
  </si>
  <si>
    <t>Decrease in payables</t>
  </si>
  <si>
    <t xml:space="preserve">Conversion of  ICULS </t>
  </si>
  <si>
    <t>Effects of changes in accounting policies</t>
  </si>
  <si>
    <t>- FRS 139</t>
  </si>
  <si>
    <t>Cash and cash equivalents at end of the period</t>
  </si>
  <si>
    <t>ICULS (equity component)</t>
  </si>
  <si>
    <t>CONDENSED CONSOLIDATED STATEMENT OF COMPREHENSIVE INCOME FOR</t>
  </si>
  <si>
    <t>Operating expenses</t>
  </si>
  <si>
    <t>Income tax expense</t>
  </si>
  <si>
    <t>Total comprehensive income for the period</t>
  </si>
  <si>
    <t>Total comprehensive income attributable to :</t>
  </si>
  <si>
    <t xml:space="preserve"> The Condensed Consolidated Statement of Comprehensive Income should be read in conjunction with the audited </t>
  </si>
  <si>
    <t xml:space="preserve">CONDENSED CONSOLIDATED STATEMENT OF FINANCIAL POSITION </t>
  </si>
  <si>
    <t xml:space="preserve">  conjunction with the audited financial statements for the year ended 31 December 2009</t>
  </si>
  <si>
    <t xml:space="preserve"> The Condensed Consolidated Statement of Financial Position should be read in</t>
  </si>
  <si>
    <t>At 1 January 2010 (as previously stated)</t>
  </si>
  <si>
    <t>Balance at 1 January 2010 (restated)</t>
  </si>
  <si>
    <t>Cash and cash equivalents at beginning of the financial period</t>
  </si>
  <si>
    <t>UNAUDITED</t>
  </si>
  <si>
    <t xml:space="preserve"> - diluted (sen)</t>
  </si>
  <si>
    <t>(Restated)</t>
  </si>
  <si>
    <t>Shares</t>
  </si>
  <si>
    <t xml:space="preserve">CONDENSED CONSOLIDATED STATEMENT OF CASH FLOW </t>
  </si>
  <si>
    <t xml:space="preserve"> audited financial statements for the year ended 31 December 2009</t>
  </si>
  <si>
    <t xml:space="preserve">The Condensed Consolidated Statement of Cash Flow should be read in conjunction with the </t>
  </si>
  <si>
    <t>Profit from operations</t>
  </si>
  <si>
    <t>Profit before tax</t>
  </si>
  <si>
    <t>Profit  for the period</t>
  </si>
  <si>
    <t xml:space="preserve">Retained earnings </t>
  </si>
  <si>
    <t>Acquisition of subsidiaries</t>
  </si>
  <si>
    <t>Profit for the period</t>
  </si>
  <si>
    <t>Tax refunded</t>
  </si>
  <si>
    <t>Net cash outflow from acquisition of subsidiaries'</t>
  </si>
  <si>
    <t>Proceeds from disposal of property, plant and equipment</t>
  </si>
  <si>
    <t>Repayment to director</t>
  </si>
  <si>
    <t>CASH FLOW FOR FINANCING ACTIVITIES</t>
  </si>
  <si>
    <t>Net cash generated for financing activities</t>
  </si>
  <si>
    <t>Purchase of treasury shares</t>
  </si>
  <si>
    <t>Issuance of new shares- ESOS</t>
  </si>
  <si>
    <t>Dividends paid</t>
  </si>
  <si>
    <t>Dividends</t>
  </si>
  <si>
    <t>Property, plant and equipment written off</t>
  </si>
  <si>
    <t>Gain on disposal of property, plant and equipment</t>
  </si>
  <si>
    <t xml:space="preserve">Earnings </t>
  </si>
  <si>
    <t>31/12/10</t>
  </si>
  <si>
    <t xml:space="preserve"> Profit/(Loss) after taxation from continuing operations</t>
  </si>
  <si>
    <t xml:space="preserve">DISCONTINUED OPERATIONS : </t>
  </si>
  <si>
    <t xml:space="preserve">CONTINUING OPERATIONS : </t>
  </si>
  <si>
    <t>Goodwill</t>
  </si>
  <si>
    <t>At 31 December 2010</t>
  </si>
  <si>
    <t xml:space="preserve">  CONDENSED CONSOLIDATED STATEMENT OF CHANGES IN EQUITY FOR THE FOURTH QUARTER ENDED 31 DECEMBER 2010</t>
  </si>
  <si>
    <t>At 31 December 2009</t>
  </si>
  <si>
    <t>THE FOURTH QUARTER ENDED 31 DECEMBER 2009</t>
  </si>
  <si>
    <t xml:space="preserve"> THE FOURTH QUARTER ENDED 31 DECEMBER 2010</t>
  </si>
  <si>
    <t xml:space="preserve">  AS AT 31 DECEMBER 2010</t>
  </si>
  <si>
    <t>FOR THE FOURTH QUARTER ENDED 31 DECEMBER 2010</t>
  </si>
  <si>
    <t>Allowance for doubtful debts</t>
  </si>
  <si>
    <t>Increase in fixed deposits pledged</t>
  </si>
  <si>
    <t>Unrealised exchange (gain) / loss</t>
  </si>
  <si>
    <t>(Increase) / Decrease in inventories</t>
  </si>
  <si>
    <t>Doubtful debts recovered</t>
  </si>
  <si>
    <t>Proceed from issue of shares to MI</t>
  </si>
  <si>
    <t>Purchase of intangible assets</t>
  </si>
  <si>
    <t xml:space="preserve">Decrease / (Increase) in receivables </t>
  </si>
  <si>
    <t>Retained Earnings /</t>
  </si>
  <si>
    <t xml:space="preserve">(Accumulated </t>
  </si>
  <si>
    <t>Losses)</t>
  </si>
  <si>
    <t>disposal of property, plant and equipment</t>
  </si>
  <si>
    <t>Transfer of asset revaluation reserve upon</t>
  </si>
  <si>
    <t>ESOS expenses</t>
  </si>
  <si>
    <t>Issue of shares</t>
  </si>
  <si>
    <t>-</t>
  </si>
  <si>
    <t xml:space="preserve"> - continuing operations</t>
  </si>
  <si>
    <t xml:space="preserve"> - discontinuing operations</t>
  </si>
  <si>
    <t>Bad debts written off</t>
  </si>
  <si>
    <t>Profit for the year from discontinued operations</t>
  </si>
  <si>
    <t>Profit after taxation attributable to  :</t>
  </si>
  <si>
    <t xml:space="preserve">Earnings per share </t>
  </si>
  <si>
    <t>Share options granted under ESOS</t>
  </si>
  <si>
    <t>Net decrease in cash and cash equivalents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</si>
</sst>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MYR&quot;#,##0;\-&quot;MYR&quot;#,##0"/>
    <numFmt numFmtId="173" formatCode="&quot;MYR&quot;#,##0;[Red]\-&quot;MYR&quot;#,##0"/>
    <numFmt numFmtId="174" formatCode="&quot;MYR&quot;#,##0.00;\-&quot;MYR&quot;#,##0.00"/>
    <numFmt numFmtId="175" formatCode="&quot;MYR&quot;#,##0.00;[Red]\-&quot;MYR&quot;#,##0.00"/>
    <numFmt numFmtId="176" formatCode="_-&quot;MYR&quot;* #,##0_-;\-&quot;MYR&quot;* #,##0_-;_-&quot;MYR&quot;* &quot;-&quot;_-;_-@_-"/>
    <numFmt numFmtId="177" formatCode="_-&quot;MYR&quot;* #,##0.00_-;\-&quot;MYR&quot;* #,##0.00_-;_-&quot;MYR&quot;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00000"/>
    <numFmt numFmtId="185" formatCode="#,##0.000"/>
    <numFmt numFmtId="186" formatCode="0_);\(0\)"/>
    <numFmt numFmtId="187" formatCode="_(* #,##0.0_);_(* \(#,##0.0\);_(* &quot;-&quot;_);_(@_)"/>
    <numFmt numFmtId="188" formatCode="_(* #,##0.00_);_(* \(#,##0.00\);_(* &quot;-&quot;_);_(@_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mm/dd/yy"/>
  </numFmts>
  <fonts count="2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1" fontId="2" fillId="0" borderId="0" xfId="15" applyNumberFormat="1" applyFont="1" applyFill="1" applyAlignment="1">
      <alignment/>
    </xf>
    <xf numFmtId="41" fontId="6" fillId="0" borderId="0" xfId="15" applyNumberFormat="1" applyFont="1" applyFill="1" applyBorder="1" applyAlignment="1">
      <alignment horizontal="right"/>
    </xf>
    <xf numFmtId="41" fontId="6" fillId="0" borderId="0" xfId="15" applyNumberFormat="1" applyFont="1" applyFill="1" applyBorder="1" applyAlignment="1">
      <alignment/>
    </xf>
    <xf numFmtId="41" fontId="6" fillId="0" borderId="1" xfId="15" applyNumberFormat="1" applyFont="1" applyFill="1" applyBorder="1" applyAlignment="1">
      <alignment/>
    </xf>
    <xf numFmtId="41" fontId="6" fillId="0" borderId="2" xfId="15" applyNumberFormat="1" applyFont="1" applyFill="1" applyBorder="1" applyAlignment="1">
      <alignment/>
    </xf>
    <xf numFmtId="41" fontId="6" fillId="0" borderId="0" xfId="15" applyNumberFormat="1" applyFont="1" applyFill="1" applyAlignment="1">
      <alignment horizontal="right"/>
    </xf>
    <xf numFmtId="41" fontId="6" fillId="0" borderId="0" xfId="15" applyNumberFormat="1" applyFont="1" applyFill="1" applyAlignment="1">
      <alignment/>
    </xf>
    <xf numFmtId="39" fontId="6" fillId="0" borderId="0" xfId="15" applyNumberFormat="1" applyFont="1" applyFill="1" applyAlignment="1">
      <alignment/>
    </xf>
    <xf numFmtId="41" fontId="7" fillId="0" borderId="0" xfId="15" applyNumberFormat="1" applyFont="1" applyFill="1" applyAlignment="1">
      <alignment/>
    </xf>
    <xf numFmtId="41" fontId="11" fillId="0" borderId="0" xfId="15" applyNumberFormat="1" applyFont="1" applyFill="1" applyAlignment="1">
      <alignment/>
    </xf>
    <xf numFmtId="41" fontId="6" fillId="0" borderId="0" xfId="15" applyNumberFormat="1" applyFont="1" applyFill="1" applyAlignment="1">
      <alignment horizontal="center"/>
    </xf>
    <xf numFmtId="41" fontId="1" fillId="0" borderId="0" xfId="15" applyNumberFormat="1" applyFont="1" applyFill="1" applyAlignment="1">
      <alignment/>
    </xf>
    <xf numFmtId="41" fontId="6" fillId="0" borderId="3" xfId="15" applyNumberFormat="1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3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0" fontId="7" fillId="0" borderId="0" xfId="15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90" fontId="7" fillId="0" borderId="1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41" fontId="6" fillId="0" borderId="4" xfId="15" applyNumberFormat="1" applyFont="1" applyFill="1" applyBorder="1" applyAlignment="1">
      <alignment/>
    </xf>
    <xf numFmtId="39" fontId="6" fillId="0" borderId="4" xfId="15" applyNumberFormat="1" applyFont="1" applyFill="1" applyBorder="1" applyAlignment="1">
      <alignment/>
    </xf>
    <xf numFmtId="37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7" fontId="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3" fontId="6" fillId="0" borderId="0" xfId="15" applyNumberFormat="1" applyFont="1" applyFill="1" applyAlignment="1" quotePrefix="1">
      <alignment horizontal="center"/>
    </xf>
    <xf numFmtId="37" fontId="21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1" fontId="13" fillId="0" borderId="0" xfId="0" applyNumberFormat="1" applyFont="1" applyFill="1" applyAlignment="1">
      <alignment/>
    </xf>
    <xf numFmtId="41" fontId="14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 horizontal="right"/>
    </xf>
    <xf numFmtId="190" fontId="7" fillId="0" borderId="2" xfId="15" applyNumberFormat="1" applyFont="1" applyFill="1" applyBorder="1" applyAlignment="1">
      <alignment/>
    </xf>
    <xf numFmtId="41" fontId="11" fillId="0" borderId="0" xfId="15" applyNumberFormat="1" applyFont="1" applyFill="1" applyAlignment="1">
      <alignment horizontal="left"/>
    </xf>
    <xf numFmtId="41" fontId="11" fillId="0" borderId="0" xfId="15" applyNumberFormat="1" applyFont="1" applyFill="1" applyAlignment="1" quotePrefix="1">
      <alignment/>
    </xf>
    <xf numFmtId="41" fontId="10" fillId="0" borderId="0" xfId="15" applyNumberFormat="1" applyFont="1" applyFill="1" applyAlignment="1">
      <alignment/>
    </xf>
    <xf numFmtId="41" fontId="2" fillId="0" borderId="0" xfId="15" applyNumberFormat="1" applyFont="1" applyFill="1" applyAlignment="1">
      <alignment horizontal="right"/>
    </xf>
    <xf numFmtId="41" fontId="2" fillId="0" borderId="0" xfId="1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1" fontId="1" fillId="0" borderId="0" xfId="15" applyNumberFormat="1" applyFont="1" applyFill="1" applyAlignment="1" quotePrefix="1">
      <alignment/>
    </xf>
    <xf numFmtId="41" fontId="6" fillId="0" borderId="0" xfId="15" applyNumberFormat="1" applyFont="1" applyFill="1" applyBorder="1" applyAlignment="1">
      <alignment horizontal="center"/>
    </xf>
    <xf numFmtId="193" fontId="6" fillId="0" borderId="0" xfId="15" applyNumberFormat="1" applyFont="1" applyFill="1" applyAlignment="1">
      <alignment horizontal="center"/>
    </xf>
    <xf numFmtId="193" fontId="6" fillId="0" borderId="0" xfId="15" applyNumberFormat="1" applyFont="1" applyFill="1" applyBorder="1" applyAlignment="1">
      <alignment horizontal="center"/>
    </xf>
    <xf numFmtId="193" fontId="6" fillId="0" borderId="0" xfId="15" applyNumberFormat="1" applyFont="1" applyFill="1" applyAlignment="1">
      <alignment/>
    </xf>
    <xf numFmtId="41" fontId="18" fillId="0" borderId="0" xfId="15" applyNumberFormat="1" applyFont="1" applyFill="1" applyAlignment="1">
      <alignment/>
    </xf>
    <xf numFmtId="41" fontId="18" fillId="0" borderId="0" xfId="15" applyNumberFormat="1" applyFont="1" applyFill="1" applyAlignment="1">
      <alignment horizontal="center"/>
    </xf>
    <xf numFmtId="41" fontId="18" fillId="0" borderId="0" xfId="15" applyNumberFormat="1" applyFont="1" applyFill="1" applyBorder="1" applyAlignment="1">
      <alignment horizontal="center"/>
    </xf>
    <xf numFmtId="41" fontId="17" fillId="0" borderId="0" xfId="15" applyNumberFormat="1" applyFont="1" applyFill="1" applyAlignment="1">
      <alignment/>
    </xf>
    <xf numFmtId="0" fontId="17" fillId="0" borderId="0" xfId="0" applyFont="1" applyFill="1" applyAlignment="1">
      <alignment/>
    </xf>
    <xf numFmtId="41" fontId="6" fillId="0" borderId="0" xfId="15" applyNumberFormat="1" applyFont="1" applyFill="1" applyAlignment="1" quotePrefix="1">
      <alignment/>
    </xf>
    <xf numFmtId="41" fontId="8" fillId="0" borderId="0" xfId="15" applyNumberFormat="1" applyFont="1" applyFill="1" applyAlignment="1">
      <alignment/>
    </xf>
    <xf numFmtId="41" fontId="1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/>
    </xf>
    <xf numFmtId="41" fontId="5" fillId="0" borderId="0" xfId="15" applyNumberFormat="1" applyFont="1" applyFill="1" applyAlignment="1">
      <alignment horizontal="center"/>
    </xf>
    <xf numFmtId="41" fontId="5" fillId="0" borderId="0" xfId="15" applyNumberFormat="1" applyFont="1" applyFill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14" fontId="6" fillId="0" borderId="0" xfId="15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1" fontId="2" fillId="0" borderId="0" xfId="15" applyNumberFormat="1" applyFont="1" applyFill="1" applyAlignment="1">
      <alignment horizontal="center"/>
    </xf>
    <xf numFmtId="41" fontId="2" fillId="0" borderId="0" xfId="15" applyNumberFormat="1" applyFont="1" applyFill="1" applyBorder="1" applyAlignment="1">
      <alignment/>
    </xf>
    <xf numFmtId="43" fontId="2" fillId="0" borderId="0" xfId="15" applyFont="1" applyFill="1" applyBorder="1" applyAlignment="1">
      <alignment horizontal="right"/>
    </xf>
    <xf numFmtId="41" fontId="6" fillId="0" borderId="5" xfId="15" applyNumberFormat="1" applyFont="1" applyFill="1" applyBorder="1" applyAlignment="1">
      <alignment/>
    </xf>
    <xf numFmtId="39" fontId="2" fillId="0" borderId="0" xfId="15" applyNumberFormat="1" applyFont="1" applyFill="1" applyAlignment="1">
      <alignment/>
    </xf>
    <xf numFmtId="39" fontId="2" fillId="0" borderId="0" xfId="15" applyNumberFormat="1" applyFont="1" applyFill="1" applyAlignment="1">
      <alignment horizontal="right"/>
    </xf>
    <xf numFmtId="39" fontId="2" fillId="0" borderId="0" xfId="15" applyNumberFormat="1" applyFont="1" applyFill="1" applyBorder="1" applyAlignment="1">
      <alignment horizontal="right"/>
    </xf>
    <xf numFmtId="41" fontId="16" fillId="0" borderId="0" xfId="0" applyNumberFormat="1" applyFont="1" applyFill="1" applyAlignment="1">
      <alignment/>
    </xf>
    <xf numFmtId="0" fontId="14" fillId="0" borderId="0" xfId="0" applyFont="1" applyFill="1" applyAlignment="1" quotePrefix="1">
      <alignment/>
    </xf>
    <xf numFmtId="0" fontId="16" fillId="0" borderId="0" xfId="0" applyFont="1" applyFill="1" applyAlignment="1" quotePrefix="1">
      <alignment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41" fontId="3" fillId="0" borderId="0" xfId="15" applyNumberFormat="1" applyFont="1" applyFill="1" applyAlignment="1">
      <alignment horizontal="left"/>
    </xf>
    <xf numFmtId="41" fontId="3" fillId="0" borderId="0" xfId="15" applyNumberFormat="1" applyFont="1" applyFill="1" applyAlignment="1" quotePrefix="1">
      <alignment/>
    </xf>
    <xf numFmtId="0" fontId="22" fillId="0" borderId="0" xfId="0" applyFont="1" applyFill="1" applyAlignment="1">
      <alignment/>
    </xf>
    <xf numFmtId="37" fontId="22" fillId="0" borderId="0" xfId="0" applyNumberFormat="1" applyFont="1" applyFill="1" applyAlignment="1">
      <alignment/>
    </xf>
    <xf numFmtId="193" fontId="6" fillId="0" borderId="0" xfId="15" applyNumberFormat="1" applyFont="1" applyFill="1" applyAlignment="1" quotePrefix="1">
      <alignment horizontal="center"/>
    </xf>
    <xf numFmtId="37" fontId="1" fillId="0" borderId="0" xfId="0" applyNumberFormat="1" applyFont="1" applyFill="1" applyAlignment="1" quotePrefix="1">
      <alignment horizontal="right"/>
    </xf>
    <xf numFmtId="0" fontId="19" fillId="0" borderId="0" xfId="0" applyFont="1" applyFill="1" applyAlignment="1">
      <alignment horizontal="right"/>
    </xf>
    <xf numFmtId="190" fontId="7" fillId="0" borderId="0" xfId="15" applyNumberFormat="1" applyFont="1" applyFill="1" applyBorder="1" applyAlignment="1">
      <alignment/>
    </xf>
    <xf numFmtId="190" fontId="7" fillId="0" borderId="3" xfId="15" applyNumberFormat="1" applyFont="1" applyFill="1" applyBorder="1" applyAlignment="1">
      <alignment/>
    </xf>
    <xf numFmtId="0" fontId="7" fillId="0" borderId="0" xfId="0" applyFont="1" applyFill="1" applyAlignment="1" quotePrefix="1">
      <alignment/>
    </xf>
    <xf numFmtId="37" fontId="4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7" fontId="6" fillId="0" borderId="0" xfId="0" applyNumberFormat="1" applyFont="1" applyFill="1" applyAlignment="1">
      <alignment/>
    </xf>
    <xf numFmtId="190" fontId="6" fillId="0" borderId="2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41" fontId="6" fillId="0" borderId="1" xfId="15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90" fontId="6" fillId="0" borderId="0" xfId="15" applyNumberFormat="1" applyFont="1" applyFill="1" applyAlignment="1">
      <alignment/>
    </xf>
    <xf numFmtId="190" fontId="6" fillId="0" borderId="1" xfId="15" applyNumberFormat="1" applyFont="1" applyFill="1" applyBorder="1" applyAlignment="1">
      <alignment/>
    </xf>
    <xf numFmtId="190" fontId="6" fillId="0" borderId="3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37" fontId="2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188" fontId="6" fillId="0" borderId="0" xfId="15" applyNumberFormat="1" applyFont="1" applyFill="1" applyBorder="1" applyAlignment="1">
      <alignment horizontal="right"/>
    </xf>
    <xf numFmtId="188" fontId="6" fillId="0" borderId="0" xfId="15" applyNumberFormat="1" applyFont="1" applyFill="1" applyAlignment="1">
      <alignment/>
    </xf>
    <xf numFmtId="43" fontId="6" fillId="0" borderId="0" xfId="15" applyFont="1" applyFill="1" applyAlignment="1">
      <alignment/>
    </xf>
    <xf numFmtId="43" fontId="6" fillId="0" borderId="0" xfId="15" applyFont="1" applyFill="1" applyAlignment="1">
      <alignment horizontal="right"/>
    </xf>
    <xf numFmtId="0" fontId="5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41" fontId="6" fillId="0" borderId="0" xfId="15" applyNumberFormat="1" applyFont="1" applyFill="1" applyAlignment="1">
      <alignment horizontal="center"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workbookViewId="0" topLeftCell="A28">
      <selection activeCell="A40" sqref="A40"/>
    </sheetView>
  </sheetViews>
  <sheetFormatPr defaultColWidth="9.140625" defaultRowHeight="12.75"/>
  <cols>
    <col min="1" max="1" width="2.7109375" style="43" customWidth="1"/>
    <col min="2" max="2" width="14.00390625" style="43" customWidth="1"/>
    <col min="3" max="3" width="9.140625" style="43" customWidth="1"/>
    <col min="4" max="4" width="22.8515625" style="43" customWidth="1"/>
    <col min="5" max="5" width="12.8515625" style="43" customWidth="1"/>
    <col min="6" max="6" width="4.140625" style="43" customWidth="1"/>
    <col min="7" max="7" width="15.140625" style="43" customWidth="1"/>
    <col min="8" max="8" width="6.140625" style="43" customWidth="1"/>
    <col min="9" max="9" width="12.8515625" style="43" customWidth="1"/>
    <col min="10" max="10" width="4.7109375" style="43" customWidth="1"/>
    <col min="11" max="11" width="15.57421875" style="43" customWidth="1"/>
    <col min="12" max="12" width="3.57421875" style="43" customWidth="1"/>
    <col min="13" max="13" width="9.8515625" style="43" customWidth="1"/>
    <col min="14" max="14" width="9.140625" style="43" customWidth="1"/>
    <col min="15" max="15" width="13.28125" style="43" bestFit="1" customWidth="1"/>
    <col min="16" max="16384" width="9.140625" style="43" customWidth="1"/>
  </cols>
  <sheetData>
    <row r="1" spans="1:12" ht="18.75">
      <c r="A1" s="40" t="s">
        <v>12</v>
      </c>
      <c r="B1" s="1"/>
      <c r="C1" s="1"/>
      <c r="D1" s="1"/>
      <c r="E1" s="1"/>
      <c r="F1" s="1"/>
      <c r="G1" s="41"/>
      <c r="H1" s="42"/>
      <c r="I1" s="1"/>
      <c r="J1" s="1"/>
      <c r="K1" s="1"/>
      <c r="L1" s="1"/>
    </row>
    <row r="2" spans="1:12" ht="14.25">
      <c r="A2" s="10" t="s">
        <v>14</v>
      </c>
      <c r="B2" s="1"/>
      <c r="C2" s="1"/>
      <c r="D2" s="1"/>
      <c r="E2" s="1"/>
      <c r="F2" s="1"/>
      <c r="G2" s="41"/>
      <c r="H2" s="42"/>
      <c r="I2" s="1"/>
      <c r="J2" s="1"/>
      <c r="K2" s="1"/>
      <c r="L2" s="1"/>
    </row>
    <row r="3" spans="1:12" ht="14.25">
      <c r="A3" s="10" t="s">
        <v>103</v>
      </c>
      <c r="B3" s="1"/>
      <c r="C3" s="1"/>
      <c r="D3" s="1"/>
      <c r="E3" s="1"/>
      <c r="F3" s="1"/>
      <c r="G3" s="41"/>
      <c r="H3" s="42"/>
      <c r="I3" s="1"/>
      <c r="J3" s="1"/>
      <c r="K3" s="1"/>
      <c r="L3" s="1"/>
    </row>
    <row r="4" spans="1:12" ht="14.25">
      <c r="A4" s="95" t="s">
        <v>150</v>
      </c>
      <c r="B4" s="1"/>
      <c r="C4" s="1"/>
      <c r="D4" s="1"/>
      <c r="E4" s="1"/>
      <c r="F4" s="1"/>
      <c r="G4" s="41"/>
      <c r="H4" s="42"/>
      <c r="I4" s="1"/>
      <c r="J4" s="1"/>
      <c r="K4" s="1"/>
      <c r="L4" s="1"/>
    </row>
    <row r="5" spans="1:12" ht="14.25">
      <c r="A5" s="10" t="s">
        <v>21</v>
      </c>
      <c r="B5" s="1"/>
      <c r="C5" s="1"/>
      <c r="D5" s="1"/>
      <c r="E5" s="1"/>
      <c r="F5" s="1"/>
      <c r="G5" s="41"/>
      <c r="H5" s="42"/>
      <c r="I5" s="1"/>
      <c r="J5" s="1"/>
      <c r="K5" s="1"/>
      <c r="L5" s="1"/>
    </row>
    <row r="6" spans="2:12" ht="12.75">
      <c r="B6" s="1"/>
      <c r="C6" s="1"/>
      <c r="D6" s="1"/>
      <c r="E6" s="1"/>
      <c r="F6" s="1"/>
      <c r="G6" s="41"/>
      <c r="H6" s="42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41"/>
      <c r="H7" s="42"/>
      <c r="I7" s="1"/>
      <c r="J7" s="1"/>
      <c r="K7" s="1"/>
      <c r="L7" s="1"/>
    </row>
    <row r="8" spans="1:12" ht="15.75">
      <c r="A8" s="7"/>
      <c r="B8" s="7"/>
      <c r="C8" s="7"/>
      <c r="D8" s="7"/>
      <c r="E8" s="112" t="s">
        <v>15</v>
      </c>
      <c r="F8" s="112"/>
      <c r="G8" s="112"/>
      <c r="H8" s="45"/>
      <c r="I8" s="112" t="s">
        <v>16</v>
      </c>
      <c r="J8" s="113"/>
      <c r="K8" s="113"/>
      <c r="L8" s="1"/>
    </row>
    <row r="9" spans="1:12" ht="15.75">
      <c r="A9" s="7"/>
      <c r="B9" s="7"/>
      <c r="C9" s="7"/>
      <c r="D9" s="7"/>
      <c r="E9" s="11" t="s">
        <v>0</v>
      </c>
      <c r="F9" s="11"/>
      <c r="G9" s="11" t="s">
        <v>18</v>
      </c>
      <c r="H9" s="2"/>
      <c r="I9" s="11" t="s">
        <v>0</v>
      </c>
      <c r="J9" s="7"/>
      <c r="K9" s="11" t="s">
        <v>18</v>
      </c>
      <c r="L9" s="1"/>
    </row>
    <row r="10" spans="1:12" ht="15.75">
      <c r="A10" s="7"/>
      <c r="B10" s="7"/>
      <c r="C10" s="7"/>
      <c r="D10" s="7"/>
      <c r="E10" s="11" t="s">
        <v>1</v>
      </c>
      <c r="F10" s="11"/>
      <c r="G10" s="11" t="s">
        <v>40</v>
      </c>
      <c r="H10" s="45"/>
      <c r="I10" s="11" t="s">
        <v>1</v>
      </c>
      <c r="J10" s="7"/>
      <c r="K10" s="11" t="s">
        <v>41</v>
      </c>
      <c r="L10" s="1"/>
    </row>
    <row r="11" spans="1:12" ht="15.75">
      <c r="A11" s="7"/>
      <c r="B11" s="7"/>
      <c r="C11" s="7"/>
      <c r="D11" s="7"/>
      <c r="E11" s="11" t="s">
        <v>2</v>
      </c>
      <c r="F11" s="11"/>
      <c r="G11" s="11" t="s">
        <v>2</v>
      </c>
      <c r="H11" s="45"/>
      <c r="I11" s="11" t="s">
        <v>19</v>
      </c>
      <c r="J11" s="7"/>
      <c r="K11" s="11" t="s">
        <v>20</v>
      </c>
      <c r="L11" s="1"/>
    </row>
    <row r="12" spans="1:12" ht="15.75">
      <c r="A12" s="7"/>
      <c r="B12" s="7"/>
      <c r="C12" s="7"/>
      <c r="D12" s="7"/>
      <c r="E12" s="84" t="s">
        <v>141</v>
      </c>
      <c r="F12" s="46"/>
      <c r="G12" s="84" t="s">
        <v>86</v>
      </c>
      <c r="H12" s="47"/>
      <c r="I12" s="46" t="str">
        <f>+E12</f>
        <v>31/12/10</v>
      </c>
      <c r="J12" s="48"/>
      <c r="K12" s="46" t="str">
        <f>+G12</f>
        <v>31/12/09</v>
      </c>
      <c r="L12" s="1"/>
    </row>
    <row r="13" spans="1:12" ht="15.75">
      <c r="A13" s="7"/>
      <c r="B13" s="7"/>
      <c r="C13" s="7"/>
      <c r="D13" s="7"/>
      <c r="E13" s="11" t="s">
        <v>3</v>
      </c>
      <c r="F13" s="11"/>
      <c r="G13" s="11" t="s">
        <v>3</v>
      </c>
      <c r="H13" s="45"/>
      <c r="I13" s="11" t="s">
        <v>3</v>
      </c>
      <c r="J13" s="7"/>
      <c r="K13" s="11" t="s">
        <v>3</v>
      </c>
      <c r="L13" s="1"/>
    </row>
    <row r="14" spans="1:12" s="53" customFormat="1" ht="15.75">
      <c r="A14" s="49"/>
      <c r="B14" s="49"/>
      <c r="C14" s="49"/>
      <c r="D14" s="49"/>
      <c r="E14" s="50"/>
      <c r="F14" s="50"/>
      <c r="G14" s="50"/>
      <c r="H14" s="51"/>
      <c r="I14" s="50"/>
      <c r="J14" s="49"/>
      <c r="K14" s="50"/>
      <c r="L14" s="52"/>
    </row>
    <row r="15" spans="1:12" ht="15.75">
      <c r="A15" s="12" t="s">
        <v>144</v>
      </c>
      <c r="B15" s="7"/>
      <c r="C15" s="7"/>
      <c r="D15" s="7"/>
      <c r="E15" s="7"/>
      <c r="F15" s="7"/>
      <c r="G15" s="50"/>
      <c r="H15" s="45"/>
      <c r="I15" s="7"/>
      <c r="J15" s="7"/>
      <c r="K15" s="50"/>
      <c r="L15" s="1"/>
    </row>
    <row r="16" spans="1:12" ht="15.75">
      <c r="A16" s="7" t="s">
        <v>4</v>
      </c>
      <c r="B16" s="7"/>
      <c r="C16" s="7"/>
      <c r="D16" s="7"/>
      <c r="E16" s="3">
        <f>I16-450526</f>
        <v>161258</v>
      </c>
      <c r="F16" s="3"/>
      <c r="G16" s="2">
        <f>K16-369230</f>
        <v>131986</v>
      </c>
      <c r="H16" s="2"/>
      <c r="I16" s="2">
        <v>611784</v>
      </c>
      <c r="J16" s="3"/>
      <c r="K16" s="2">
        <v>501216</v>
      </c>
      <c r="L16" s="1"/>
    </row>
    <row r="17" spans="1:12" ht="15.75">
      <c r="A17" s="7"/>
      <c r="B17" s="7"/>
      <c r="C17" s="7"/>
      <c r="D17" s="7"/>
      <c r="E17" s="3"/>
      <c r="F17" s="3"/>
      <c r="G17" s="3"/>
      <c r="H17" s="2"/>
      <c r="I17" s="3"/>
      <c r="J17" s="3"/>
      <c r="K17" s="3"/>
      <c r="L17" s="1"/>
    </row>
    <row r="18" spans="1:15" ht="18.75">
      <c r="A18" s="9" t="s">
        <v>104</v>
      </c>
      <c r="B18" s="9"/>
      <c r="C18" s="9"/>
      <c r="D18" s="9"/>
      <c r="E18" s="3">
        <v>-150702</v>
      </c>
      <c r="F18" s="3"/>
      <c r="G18" s="2">
        <f>K18+357147</f>
        <v>-131414</v>
      </c>
      <c r="H18" s="2"/>
      <c r="I18" s="2">
        <v>-572320</v>
      </c>
      <c r="J18" s="3"/>
      <c r="K18" s="2">
        <v>-488561</v>
      </c>
      <c r="L18" s="1"/>
      <c r="M18" s="82"/>
      <c r="N18" s="108"/>
      <c r="O18" s="108"/>
    </row>
    <row r="19" spans="1:15" ht="18.75">
      <c r="A19" s="9"/>
      <c r="B19" s="9"/>
      <c r="C19" s="9"/>
      <c r="D19" s="9"/>
      <c r="E19" s="3"/>
      <c r="F19" s="3"/>
      <c r="G19" s="3"/>
      <c r="H19" s="2"/>
      <c r="I19" s="3"/>
      <c r="J19" s="3"/>
      <c r="K19" s="3"/>
      <c r="L19" s="1"/>
      <c r="M19" s="82"/>
      <c r="N19" s="108"/>
      <c r="O19" s="109"/>
    </row>
    <row r="20" spans="1:15" ht="18.75">
      <c r="A20" s="9" t="s">
        <v>38</v>
      </c>
      <c r="B20" s="9"/>
      <c r="C20" s="9"/>
      <c r="D20" s="9"/>
      <c r="E20" s="4">
        <v>0</v>
      </c>
      <c r="F20" s="3"/>
      <c r="G20" s="96">
        <f>K20-6202</f>
        <v>4024</v>
      </c>
      <c r="H20" s="2"/>
      <c r="I20" s="96">
        <v>5377</v>
      </c>
      <c r="J20" s="3"/>
      <c r="K20" s="96">
        <v>10226</v>
      </c>
      <c r="L20" s="1"/>
      <c r="M20" s="82"/>
      <c r="N20" s="108"/>
      <c r="O20" s="109"/>
    </row>
    <row r="21" spans="1:15" ht="18.75">
      <c r="A21" s="9"/>
      <c r="B21" s="9"/>
      <c r="C21" s="9"/>
      <c r="D21" s="9"/>
      <c r="E21" s="3"/>
      <c r="F21" s="3"/>
      <c r="G21" s="2"/>
      <c r="H21" s="2"/>
      <c r="I21" s="2"/>
      <c r="J21" s="3"/>
      <c r="K21" s="2"/>
      <c r="L21" s="1"/>
      <c r="M21" s="82"/>
      <c r="N21" s="108"/>
      <c r="O21" s="111"/>
    </row>
    <row r="22" spans="1:15" ht="18.75">
      <c r="A22" s="9" t="s">
        <v>122</v>
      </c>
      <c r="B22" s="9"/>
      <c r="C22" s="9"/>
      <c r="D22" s="9"/>
      <c r="E22" s="3">
        <f>E16+E18+E20</f>
        <v>10556</v>
      </c>
      <c r="F22" s="3"/>
      <c r="G22" s="3">
        <f>G16+G18+G20</f>
        <v>4596</v>
      </c>
      <c r="H22" s="3"/>
      <c r="I22" s="3">
        <f>I16+I18+I20</f>
        <v>44841</v>
      </c>
      <c r="J22" s="3"/>
      <c r="K22" s="3">
        <f>K16+K18+K20</f>
        <v>22881</v>
      </c>
      <c r="L22" s="1"/>
      <c r="M22" s="82"/>
      <c r="N22" s="108"/>
      <c r="O22" s="111"/>
    </row>
    <row r="23" spans="1:15" ht="18.75">
      <c r="A23" s="7"/>
      <c r="B23" s="7"/>
      <c r="C23" s="7"/>
      <c r="D23" s="7"/>
      <c r="E23" s="3"/>
      <c r="F23" s="3"/>
      <c r="G23" s="3"/>
      <c r="H23" s="2"/>
      <c r="I23" s="3"/>
      <c r="J23" s="3"/>
      <c r="K23" s="3"/>
      <c r="L23" s="1"/>
      <c r="M23" s="82"/>
      <c r="N23" s="108"/>
      <c r="O23" s="111"/>
    </row>
    <row r="24" spans="1:15" ht="18.75">
      <c r="A24" s="7" t="s">
        <v>23</v>
      </c>
      <c r="B24" s="7"/>
      <c r="C24" s="7"/>
      <c r="D24" s="7"/>
      <c r="E24" s="3">
        <f>I24+10605</f>
        <v>-3894</v>
      </c>
      <c r="F24" s="3"/>
      <c r="G24" s="2">
        <f>K24+10242</f>
        <v>-3169</v>
      </c>
      <c r="H24" s="2"/>
      <c r="I24" s="2">
        <v>-14499</v>
      </c>
      <c r="J24" s="3"/>
      <c r="K24" s="2">
        <v>-13411</v>
      </c>
      <c r="L24" s="1"/>
      <c r="M24" s="82"/>
      <c r="N24" s="82"/>
      <c r="O24" s="83"/>
    </row>
    <row r="25" spans="1:15" ht="18.75">
      <c r="A25" s="7"/>
      <c r="B25" s="7"/>
      <c r="C25" s="7"/>
      <c r="D25" s="7"/>
      <c r="E25" s="4"/>
      <c r="F25" s="3"/>
      <c r="G25" s="4"/>
      <c r="H25" s="2"/>
      <c r="I25" s="4"/>
      <c r="J25" s="3"/>
      <c r="K25" s="4"/>
      <c r="L25" s="1"/>
      <c r="M25" s="82"/>
      <c r="N25" s="82"/>
      <c r="O25" s="102"/>
    </row>
    <row r="26" spans="1:15" ht="18.75">
      <c r="A26" s="7" t="s">
        <v>123</v>
      </c>
      <c r="B26" s="7"/>
      <c r="C26" s="7"/>
      <c r="D26" s="7"/>
      <c r="E26" s="3">
        <f>SUM(E22:E25)</f>
        <v>6662</v>
      </c>
      <c r="F26" s="3"/>
      <c r="G26" s="3">
        <f>SUM(G22:G25)</f>
        <v>1427</v>
      </c>
      <c r="H26" s="3"/>
      <c r="I26" s="3">
        <f>SUM(I22:I25)</f>
        <v>30342</v>
      </c>
      <c r="J26" s="3"/>
      <c r="K26" s="3">
        <f>SUM(K22:K25)</f>
        <v>9470</v>
      </c>
      <c r="L26" s="1"/>
      <c r="M26" s="82"/>
      <c r="N26" s="82"/>
      <c r="O26" s="102"/>
    </row>
    <row r="27" spans="1:15" ht="18.75">
      <c r="A27" s="7"/>
      <c r="B27" s="7"/>
      <c r="C27" s="7"/>
      <c r="D27" s="7"/>
      <c r="E27" s="3"/>
      <c r="F27" s="3"/>
      <c r="G27" s="3"/>
      <c r="H27" s="2"/>
      <c r="I27" s="3"/>
      <c r="J27" s="3"/>
      <c r="K27" s="3"/>
      <c r="L27" s="1"/>
      <c r="M27" s="82"/>
      <c r="N27" s="82"/>
      <c r="O27" s="83"/>
    </row>
    <row r="28" spans="1:12" ht="15.75">
      <c r="A28" s="7" t="s">
        <v>105</v>
      </c>
      <c r="B28" s="7"/>
      <c r="C28" s="7"/>
      <c r="D28" s="7"/>
      <c r="E28" s="3">
        <f>+I28+349</f>
        <v>-5401</v>
      </c>
      <c r="F28" s="3"/>
      <c r="G28" s="2">
        <f>K28+154</f>
        <v>-4110</v>
      </c>
      <c r="H28" s="2"/>
      <c r="I28" s="2">
        <v>-5750</v>
      </c>
      <c r="J28" s="3"/>
      <c r="K28" s="2">
        <v>-4264</v>
      </c>
      <c r="L28" s="1"/>
    </row>
    <row r="29" spans="1:12" ht="15.75">
      <c r="A29" s="7"/>
      <c r="B29" s="7"/>
      <c r="C29" s="7"/>
      <c r="D29" s="7"/>
      <c r="E29" s="4"/>
      <c r="F29" s="3"/>
      <c r="G29" s="4"/>
      <c r="H29" s="2"/>
      <c r="I29" s="4"/>
      <c r="J29" s="3"/>
      <c r="K29" s="4"/>
      <c r="L29" s="1"/>
    </row>
    <row r="30" spans="1:12" ht="15.75">
      <c r="A30" s="7" t="s">
        <v>142</v>
      </c>
      <c r="B30" s="7"/>
      <c r="C30" s="7"/>
      <c r="D30" s="7"/>
      <c r="E30" s="3">
        <f>+E26+E28</f>
        <v>1261</v>
      </c>
      <c r="F30" s="3"/>
      <c r="G30" s="3">
        <f>+G26+G28</f>
        <v>-2683</v>
      </c>
      <c r="H30" s="2"/>
      <c r="I30" s="3">
        <f>+I26+I28</f>
        <v>24592</v>
      </c>
      <c r="J30" s="3"/>
      <c r="K30" s="3">
        <f>+K26+K28</f>
        <v>5206</v>
      </c>
      <c r="L30" s="64"/>
    </row>
    <row r="31" spans="1:12" ht="15.75">
      <c r="A31" s="7"/>
      <c r="B31" s="7"/>
      <c r="C31" s="7"/>
      <c r="D31" s="7"/>
      <c r="E31" s="3"/>
      <c r="F31" s="3"/>
      <c r="G31" s="3"/>
      <c r="H31" s="2"/>
      <c r="I31" s="3"/>
      <c r="J31" s="3"/>
      <c r="K31" s="3"/>
      <c r="L31" s="1"/>
    </row>
    <row r="32" spans="1:12" ht="15.75">
      <c r="A32" s="12" t="s">
        <v>143</v>
      </c>
      <c r="B32" s="7"/>
      <c r="C32" s="7"/>
      <c r="D32" s="7"/>
      <c r="E32" s="3"/>
      <c r="F32" s="3"/>
      <c r="G32" s="3"/>
      <c r="H32" s="2"/>
      <c r="I32" s="3"/>
      <c r="J32" s="3"/>
      <c r="K32" s="3"/>
      <c r="L32" s="1"/>
    </row>
    <row r="33" spans="1:12" ht="15.75">
      <c r="A33" s="7"/>
      <c r="B33" s="7"/>
      <c r="C33" s="7"/>
      <c r="D33" s="7"/>
      <c r="E33" s="3"/>
      <c r="F33" s="3"/>
      <c r="G33" s="3"/>
      <c r="H33" s="2"/>
      <c r="I33" s="3"/>
      <c r="J33" s="3"/>
      <c r="K33" s="3"/>
      <c r="L33" s="1"/>
    </row>
    <row r="34" spans="1:12" ht="15.75">
      <c r="A34" s="7" t="s">
        <v>172</v>
      </c>
      <c r="B34" s="7"/>
      <c r="C34" s="7"/>
      <c r="D34" s="7"/>
      <c r="E34" s="3">
        <v>0</v>
      </c>
      <c r="F34" s="3"/>
      <c r="G34" s="3">
        <v>5195</v>
      </c>
      <c r="H34" s="2"/>
      <c r="I34" s="3">
        <v>0</v>
      </c>
      <c r="J34" s="3"/>
      <c r="K34" s="3">
        <v>5195</v>
      </c>
      <c r="L34" s="1"/>
    </row>
    <row r="35" spans="1:12" ht="15.75">
      <c r="A35" s="7"/>
      <c r="B35" s="7"/>
      <c r="C35" s="7"/>
      <c r="D35" s="7"/>
      <c r="E35" s="3"/>
      <c r="F35" s="3"/>
      <c r="G35" s="3"/>
      <c r="H35" s="2"/>
      <c r="I35" s="3"/>
      <c r="J35" s="3"/>
      <c r="K35" s="3"/>
      <c r="L35" s="1"/>
    </row>
    <row r="36" spans="1:12" ht="15.75">
      <c r="A36" s="7"/>
      <c r="B36" s="7"/>
      <c r="C36" s="7"/>
      <c r="D36" s="7"/>
      <c r="E36" s="3"/>
      <c r="F36" s="3"/>
      <c r="G36" s="3"/>
      <c r="H36" s="2"/>
      <c r="I36" s="3"/>
      <c r="J36" s="3"/>
      <c r="K36" s="3"/>
      <c r="L36" s="1"/>
    </row>
    <row r="37" spans="1:12" ht="16.5" thickBot="1">
      <c r="A37" s="12" t="s">
        <v>106</v>
      </c>
      <c r="B37" s="7"/>
      <c r="C37" s="7"/>
      <c r="D37" s="7"/>
      <c r="E37" s="5">
        <f>SUM(E30:E35)</f>
        <v>1261</v>
      </c>
      <c r="F37" s="3"/>
      <c r="G37" s="5">
        <f>SUM(G30:G35)</f>
        <v>2512</v>
      </c>
      <c r="H37" s="3"/>
      <c r="I37" s="5">
        <f>SUM(I30:I35)</f>
        <v>24592</v>
      </c>
      <c r="J37" s="3"/>
      <c r="K37" s="5">
        <f>SUM(K30:K35)</f>
        <v>10401</v>
      </c>
      <c r="L37" s="1"/>
    </row>
    <row r="38" spans="1:12" ht="16.5" thickTop="1">
      <c r="A38" s="7"/>
      <c r="B38" s="7"/>
      <c r="C38" s="7"/>
      <c r="D38" s="7"/>
      <c r="E38" s="3"/>
      <c r="F38" s="3"/>
      <c r="G38" s="3"/>
      <c r="H38" s="2"/>
      <c r="I38" s="3"/>
      <c r="J38" s="3"/>
      <c r="K38" s="3"/>
      <c r="L38" s="1"/>
    </row>
    <row r="39" spans="1:12" ht="15.75">
      <c r="A39" s="7"/>
      <c r="B39" s="7"/>
      <c r="C39" s="7"/>
      <c r="D39" s="7"/>
      <c r="E39" s="3"/>
      <c r="F39" s="3"/>
      <c r="G39" s="3"/>
      <c r="H39" s="2"/>
      <c r="I39" s="3"/>
      <c r="J39" s="3"/>
      <c r="K39" s="3"/>
      <c r="L39" s="1"/>
    </row>
    <row r="40" spans="1:12" ht="15.75">
      <c r="A40" s="12" t="s">
        <v>173</v>
      </c>
      <c r="C40" s="7"/>
      <c r="D40" s="7"/>
      <c r="E40" s="3"/>
      <c r="F40" s="3"/>
      <c r="G40" s="3"/>
      <c r="H40" s="2"/>
      <c r="I40" s="3"/>
      <c r="J40" s="3"/>
      <c r="K40" s="3"/>
      <c r="L40" s="1"/>
    </row>
    <row r="41" spans="1:12" ht="15.75">
      <c r="A41" s="7"/>
      <c r="B41" s="7"/>
      <c r="C41" s="7"/>
      <c r="D41" s="7"/>
      <c r="E41" s="3"/>
      <c r="F41" s="3"/>
      <c r="G41" s="3"/>
      <c r="H41" s="2"/>
      <c r="I41" s="3"/>
      <c r="J41" s="3"/>
      <c r="K41" s="3"/>
      <c r="L41" s="1"/>
    </row>
    <row r="42" spans="1:14" ht="15.75">
      <c r="A42" s="7"/>
      <c r="B42" s="7" t="s">
        <v>83</v>
      </c>
      <c r="C42" s="7"/>
      <c r="D42" s="7"/>
      <c r="E42" s="3">
        <f>I42-23373</f>
        <v>384</v>
      </c>
      <c r="F42" s="3"/>
      <c r="G42" s="3">
        <v>2523</v>
      </c>
      <c r="H42" s="2"/>
      <c r="I42" s="3">
        <f>I37-I44</f>
        <v>23757</v>
      </c>
      <c r="J42" s="3"/>
      <c r="K42" s="3">
        <v>10315</v>
      </c>
      <c r="L42" s="1"/>
      <c r="N42" s="103"/>
    </row>
    <row r="43" spans="1:12" ht="15.75">
      <c r="A43" s="7"/>
      <c r="B43" s="7"/>
      <c r="C43" s="7"/>
      <c r="D43" s="7"/>
      <c r="E43" s="3"/>
      <c r="F43" s="3"/>
      <c r="G43" s="3"/>
      <c r="H43" s="2"/>
      <c r="I43" s="3"/>
      <c r="J43" s="3"/>
      <c r="K43" s="3"/>
      <c r="L43" s="1"/>
    </row>
    <row r="44" spans="1:12" ht="15.75">
      <c r="A44" s="7"/>
      <c r="B44" s="7" t="s">
        <v>84</v>
      </c>
      <c r="C44" s="7"/>
      <c r="D44" s="7"/>
      <c r="E44" s="3">
        <f>I44+42</f>
        <v>877</v>
      </c>
      <c r="F44" s="3"/>
      <c r="G44" s="3">
        <v>-11</v>
      </c>
      <c r="H44" s="2"/>
      <c r="I44" s="3">
        <v>835</v>
      </c>
      <c r="J44" s="3"/>
      <c r="K44" s="3">
        <v>86</v>
      </c>
      <c r="L44" s="1"/>
    </row>
    <row r="45" spans="1:12" ht="15.75">
      <c r="A45" s="7"/>
      <c r="B45" s="7"/>
      <c r="C45" s="7"/>
      <c r="D45" s="7"/>
      <c r="E45" s="3"/>
      <c r="F45" s="3"/>
      <c r="G45" s="3"/>
      <c r="H45" s="2"/>
      <c r="I45" s="3"/>
      <c r="J45" s="3"/>
      <c r="K45" s="3"/>
      <c r="L45" s="1"/>
    </row>
    <row r="46" spans="1:12" ht="16.5" thickBot="1">
      <c r="A46" s="7"/>
      <c r="B46" s="7"/>
      <c r="C46" s="7"/>
      <c r="D46" s="7"/>
      <c r="E46" s="5">
        <f>SUM(E42:E45)</f>
        <v>1261</v>
      </c>
      <c r="F46" s="3"/>
      <c r="G46" s="5">
        <f>SUM(G42:G45)</f>
        <v>2512</v>
      </c>
      <c r="H46" s="2"/>
      <c r="I46" s="5">
        <f>SUM(I42:I45)</f>
        <v>24592</v>
      </c>
      <c r="J46" s="3"/>
      <c r="K46" s="5">
        <f>SUM(K42:K45)</f>
        <v>10401</v>
      </c>
      <c r="L46" s="1"/>
    </row>
    <row r="47" spans="1:12" ht="16.5" thickTop="1">
      <c r="A47" s="7"/>
      <c r="B47" s="7"/>
      <c r="C47" s="7"/>
      <c r="D47" s="7"/>
      <c r="E47" s="7"/>
      <c r="F47" s="7"/>
      <c r="G47" s="6"/>
      <c r="H47" s="2"/>
      <c r="I47" s="7"/>
      <c r="J47" s="7"/>
      <c r="K47" s="6"/>
      <c r="L47" s="1"/>
    </row>
    <row r="48" spans="1:12" ht="15.75">
      <c r="A48" s="3"/>
      <c r="B48" s="3"/>
      <c r="C48" s="3"/>
      <c r="D48" s="3"/>
      <c r="E48" s="3"/>
      <c r="F48" s="3"/>
      <c r="G48" s="2"/>
      <c r="H48" s="2"/>
      <c r="I48" s="3"/>
      <c r="J48" s="3"/>
      <c r="K48" s="2"/>
      <c r="L48" s="1"/>
    </row>
    <row r="49" spans="1:12" ht="15.75">
      <c r="A49" s="12" t="s">
        <v>107</v>
      </c>
      <c r="B49" s="7"/>
      <c r="C49" s="7"/>
      <c r="D49" s="7"/>
      <c r="E49" s="3"/>
      <c r="F49" s="3"/>
      <c r="G49" s="3"/>
      <c r="H49" s="2"/>
      <c r="I49" s="3"/>
      <c r="J49" s="3"/>
      <c r="K49" s="3"/>
      <c r="L49" s="1"/>
    </row>
    <row r="50" spans="1:12" ht="15.75">
      <c r="A50" s="7"/>
      <c r="B50" s="7"/>
      <c r="C50" s="7"/>
      <c r="D50" s="7"/>
      <c r="E50" s="3"/>
      <c r="F50" s="3"/>
      <c r="G50" s="3"/>
      <c r="H50" s="2"/>
      <c r="I50" s="3"/>
      <c r="J50" s="3"/>
      <c r="K50" s="3"/>
      <c r="L50" s="1"/>
    </row>
    <row r="51" spans="1:12" ht="15.75">
      <c r="A51" s="7"/>
      <c r="B51" s="7" t="s">
        <v>83</v>
      </c>
      <c r="C51" s="7"/>
      <c r="D51" s="7"/>
      <c r="E51" s="3">
        <f>E42</f>
        <v>384</v>
      </c>
      <c r="F51" s="3"/>
      <c r="G51" s="3">
        <f>G42</f>
        <v>2523</v>
      </c>
      <c r="H51" s="2"/>
      <c r="I51" s="3">
        <f>I42</f>
        <v>23757</v>
      </c>
      <c r="J51" s="3"/>
      <c r="K51" s="3">
        <f>K42</f>
        <v>10315</v>
      </c>
      <c r="L51" s="1"/>
    </row>
    <row r="52" spans="1:12" ht="15.75">
      <c r="A52" s="7"/>
      <c r="B52" s="7"/>
      <c r="C52" s="7"/>
      <c r="D52" s="7"/>
      <c r="E52" s="3"/>
      <c r="F52" s="3"/>
      <c r="G52" s="3"/>
      <c r="H52" s="2"/>
      <c r="I52" s="3"/>
      <c r="J52" s="3"/>
      <c r="K52" s="3"/>
      <c r="L52" s="1"/>
    </row>
    <row r="53" spans="1:12" ht="15.75">
      <c r="A53" s="7"/>
      <c r="B53" s="7" t="s">
        <v>84</v>
      </c>
      <c r="C53" s="7"/>
      <c r="D53" s="7"/>
      <c r="E53" s="3">
        <f>E44</f>
        <v>877</v>
      </c>
      <c r="F53" s="3"/>
      <c r="G53" s="3">
        <f>G44</f>
        <v>-11</v>
      </c>
      <c r="H53" s="2"/>
      <c r="I53" s="3">
        <f>I44</f>
        <v>835</v>
      </c>
      <c r="J53" s="3"/>
      <c r="K53" s="3">
        <f>K44</f>
        <v>86</v>
      </c>
      <c r="L53" s="1"/>
    </row>
    <row r="54" spans="1:12" ht="15.75">
      <c r="A54" s="7"/>
      <c r="B54" s="7"/>
      <c r="C54" s="7"/>
      <c r="D54" s="7"/>
      <c r="E54" s="3"/>
      <c r="F54" s="3"/>
      <c r="G54" s="3"/>
      <c r="H54" s="2"/>
      <c r="I54" s="3"/>
      <c r="J54" s="3"/>
      <c r="K54" s="3"/>
      <c r="L54" s="1"/>
    </row>
    <row r="55" spans="1:12" ht="16.5" thickBot="1">
      <c r="A55" s="7"/>
      <c r="B55" s="7"/>
      <c r="C55" s="7"/>
      <c r="D55" s="7"/>
      <c r="E55" s="5">
        <f>SUM(E51:E54)</f>
        <v>1261</v>
      </c>
      <c r="F55" s="3"/>
      <c r="G55" s="5">
        <f>SUM(G51:G54)</f>
        <v>2512</v>
      </c>
      <c r="H55" s="2"/>
      <c r="I55" s="5">
        <f>SUM(I51:I54)</f>
        <v>24592</v>
      </c>
      <c r="J55" s="3"/>
      <c r="K55" s="5">
        <f>SUM(K51:K54)</f>
        <v>10401</v>
      </c>
      <c r="L55" s="1"/>
    </row>
    <row r="56" spans="1:12" ht="16.5" thickTop="1">
      <c r="A56" s="3"/>
      <c r="B56" s="3"/>
      <c r="C56" s="3"/>
      <c r="D56" s="3"/>
      <c r="E56" s="3"/>
      <c r="F56" s="3"/>
      <c r="G56" s="2"/>
      <c r="H56" s="2"/>
      <c r="I56" s="3"/>
      <c r="J56" s="3"/>
      <c r="K56" s="2"/>
      <c r="L56" s="1"/>
    </row>
    <row r="57" spans="1:12" ht="15.75">
      <c r="A57" s="3"/>
      <c r="B57" s="3"/>
      <c r="C57" s="3"/>
      <c r="D57" s="3"/>
      <c r="E57" s="3"/>
      <c r="F57" s="3"/>
      <c r="G57" s="2"/>
      <c r="H57" s="2"/>
      <c r="I57" s="3"/>
      <c r="J57" s="3"/>
      <c r="K57" s="2"/>
      <c r="L57" s="1"/>
    </row>
    <row r="58" spans="1:12" ht="15.75">
      <c r="A58" s="7"/>
      <c r="B58" s="7" t="s">
        <v>174</v>
      </c>
      <c r="C58" s="7"/>
      <c r="D58" s="7"/>
      <c r="E58" s="7"/>
      <c r="F58" s="7"/>
      <c r="G58" s="6"/>
      <c r="H58" s="2"/>
      <c r="I58" s="7"/>
      <c r="J58" s="7"/>
      <c r="K58" s="6"/>
      <c r="L58" s="1"/>
    </row>
    <row r="59" spans="1:12" ht="15.75">
      <c r="A59" s="7"/>
      <c r="B59" s="7"/>
      <c r="C59" s="7"/>
      <c r="D59" s="7"/>
      <c r="F59" s="7"/>
      <c r="H59" s="104"/>
      <c r="J59" s="105"/>
      <c r="L59" s="1"/>
    </row>
    <row r="60" spans="1:12" ht="15.75">
      <c r="A60" s="7"/>
      <c r="B60" s="54" t="s">
        <v>93</v>
      </c>
      <c r="C60" s="7"/>
      <c r="D60" s="7"/>
      <c r="E60" s="105">
        <v>0.51</v>
      </c>
      <c r="F60" s="8"/>
      <c r="G60" s="105">
        <v>3.9</v>
      </c>
      <c r="H60" s="2"/>
      <c r="I60" s="105">
        <v>33.07</v>
      </c>
      <c r="J60" s="7"/>
      <c r="K60" s="105">
        <v>15.92</v>
      </c>
      <c r="L60" s="1"/>
    </row>
    <row r="61" spans="1:12" ht="15.75">
      <c r="A61" s="7"/>
      <c r="B61" s="54" t="s">
        <v>116</v>
      </c>
      <c r="C61" s="7"/>
      <c r="D61" s="7"/>
      <c r="E61" s="106">
        <v>0.5</v>
      </c>
      <c r="F61" s="7"/>
      <c r="G61" s="107" t="s">
        <v>168</v>
      </c>
      <c r="H61" s="2"/>
      <c r="I61" s="106">
        <v>32.97</v>
      </c>
      <c r="J61" s="7"/>
      <c r="K61" s="107">
        <v>12.52</v>
      </c>
      <c r="L61" s="55"/>
    </row>
    <row r="62" spans="1:12" ht="15.75">
      <c r="A62" s="7"/>
      <c r="B62" s="7"/>
      <c r="C62" s="7"/>
      <c r="D62" s="7"/>
      <c r="E62" s="7"/>
      <c r="F62" s="7"/>
      <c r="G62" s="6"/>
      <c r="H62" s="2"/>
      <c r="I62" s="7"/>
      <c r="J62" s="7"/>
      <c r="K62" s="11"/>
      <c r="L62" s="1"/>
    </row>
    <row r="63" spans="1:12" ht="15.75">
      <c r="A63" s="7"/>
      <c r="B63" s="7"/>
      <c r="C63" s="7"/>
      <c r="D63" s="7"/>
      <c r="E63" s="7"/>
      <c r="F63" s="7"/>
      <c r="G63" s="6"/>
      <c r="H63" s="2"/>
      <c r="I63" s="7"/>
      <c r="J63" s="7"/>
      <c r="K63" s="11"/>
      <c r="L63" s="1"/>
    </row>
    <row r="64" spans="1:12" ht="12.75">
      <c r="A64" s="1"/>
      <c r="B64" s="1"/>
      <c r="C64" s="1"/>
      <c r="D64" s="1"/>
      <c r="E64" s="1"/>
      <c r="F64" s="1"/>
      <c r="G64" s="41"/>
      <c r="H64" s="42"/>
      <c r="I64" s="1"/>
      <c r="J64" s="1"/>
      <c r="K64" s="1"/>
      <c r="L64" s="1"/>
    </row>
    <row r="65" spans="1:12" ht="15.75">
      <c r="A65" s="56" t="s">
        <v>108</v>
      </c>
      <c r="C65" s="57"/>
      <c r="D65" s="1"/>
      <c r="E65" s="1"/>
      <c r="F65" s="1"/>
      <c r="G65" s="41"/>
      <c r="H65" s="42"/>
      <c r="I65" s="1"/>
      <c r="J65" s="1"/>
      <c r="K65" s="1"/>
      <c r="L65" s="1"/>
    </row>
    <row r="66" spans="1:12" ht="15.75">
      <c r="A66" s="12" t="s">
        <v>92</v>
      </c>
      <c r="C66" s="1"/>
      <c r="D66" s="1"/>
      <c r="E66" s="1"/>
      <c r="F66" s="1"/>
      <c r="G66" s="41"/>
      <c r="H66" s="42"/>
      <c r="I66" s="1"/>
      <c r="J66" s="1"/>
      <c r="K66" s="1"/>
      <c r="L66" s="1"/>
    </row>
  </sheetData>
  <mergeCells count="2">
    <mergeCell ref="E8:G8"/>
    <mergeCell ref="I8:K8"/>
  </mergeCells>
  <printOptions/>
  <pageMargins left="1.25" right="0" top="1" bottom="0.25" header="0.5" footer="0.5"/>
  <pageSetup blackAndWhite="1"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C4">
      <selection activeCell="H18" sqref="H18:I18"/>
    </sheetView>
  </sheetViews>
  <sheetFormatPr defaultColWidth="9.140625" defaultRowHeight="12.75"/>
  <cols>
    <col min="1" max="1" width="15.140625" style="20" customWidth="1"/>
    <col min="2" max="2" width="9.28125" style="20" customWidth="1"/>
    <col min="3" max="3" width="15.140625" style="20" customWidth="1"/>
    <col min="4" max="4" width="13.57421875" style="20" customWidth="1"/>
    <col min="5" max="5" width="12.57421875" style="20" customWidth="1"/>
    <col min="6" max="6" width="18.28125" style="20" customWidth="1"/>
    <col min="7" max="7" width="13.140625" style="20" customWidth="1"/>
    <col min="8" max="8" width="14.421875" style="20" customWidth="1"/>
    <col min="9" max="9" width="12.140625" style="20" customWidth="1"/>
    <col min="10" max="10" width="19.8515625" style="20" customWidth="1"/>
    <col min="11" max="12" width="12.8515625" style="20" customWidth="1"/>
    <col min="13" max="13" width="12.00390625" style="20" customWidth="1"/>
    <col min="14" max="16384" width="9.140625" style="20" customWidth="1"/>
  </cols>
  <sheetData>
    <row r="1" spans="1:4" s="17" customFormat="1" ht="18.75">
      <c r="A1" s="32" t="str">
        <f>+'IS'!A1</f>
        <v>HUAT LAI RESOURCES BERHAD (323273 - T)</v>
      </c>
      <c r="D1" s="22"/>
    </row>
    <row r="2" s="17" customFormat="1" ht="15.75">
      <c r="A2" s="70" t="str">
        <f>+'IS'!A2</f>
        <v>(Incorporated in Malaysia)</v>
      </c>
    </row>
    <row r="3" s="17" customFormat="1" ht="15.75">
      <c r="A3" s="70"/>
    </row>
    <row r="4" ht="15.75">
      <c r="A4" s="72" t="s">
        <v>147</v>
      </c>
    </row>
    <row r="5" spans="1:13" ht="15.75">
      <c r="A5" s="12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>
      <c r="A6" s="12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.75">
      <c r="A7" s="44"/>
      <c r="B7" s="17"/>
      <c r="C7" s="17"/>
      <c r="D7" s="17"/>
      <c r="E7" s="17"/>
      <c r="F7" s="17"/>
      <c r="G7" s="17"/>
      <c r="H7" s="17"/>
      <c r="I7" s="17"/>
      <c r="J7" s="73"/>
      <c r="K7" s="22"/>
      <c r="L7" s="22"/>
      <c r="M7" s="17"/>
    </row>
    <row r="8" spans="1:13" ht="15.75">
      <c r="A8" s="17"/>
      <c r="B8" s="17"/>
      <c r="C8" s="17"/>
      <c r="D8" s="17"/>
      <c r="E8" s="17"/>
      <c r="F8" s="17"/>
      <c r="G8" s="72"/>
      <c r="H8" s="73" t="s">
        <v>62</v>
      </c>
      <c r="I8" s="22"/>
      <c r="J8" s="73"/>
      <c r="K8" s="22"/>
      <c r="L8" s="22"/>
      <c r="M8" s="22"/>
    </row>
    <row r="9" spans="1:13" s="76" customFormat="1" ht="15.75">
      <c r="A9" s="74"/>
      <c r="B9" s="74"/>
      <c r="C9" s="74"/>
      <c r="D9" s="73" t="s">
        <v>31</v>
      </c>
      <c r="E9" s="73" t="s">
        <v>61</v>
      </c>
      <c r="F9" s="73" t="s">
        <v>49</v>
      </c>
      <c r="G9" s="75" t="s">
        <v>34</v>
      </c>
      <c r="H9" s="73" t="s">
        <v>75</v>
      </c>
      <c r="I9" s="73" t="s">
        <v>31</v>
      </c>
      <c r="J9" s="73" t="s">
        <v>36</v>
      </c>
      <c r="L9" s="73" t="s">
        <v>81</v>
      </c>
      <c r="M9" s="73"/>
    </row>
    <row r="10" spans="1:13" s="76" customFormat="1" ht="15.75">
      <c r="A10" s="74"/>
      <c r="B10" s="74"/>
      <c r="C10" s="74"/>
      <c r="D10" s="73" t="s">
        <v>32</v>
      </c>
      <c r="E10" s="73" t="s">
        <v>118</v>
      </c>
      <c r="F10" s="73" t="s">
        <v>50</v>
      </c>
      <c r="G10" s="73" t="s">
        <v>35</v>
      </c>
      <c r="H10" s="73" t="s">
        <v>35</v>
      </c>
      <c r="I10" s="73" t="s">
        <v>33</v>
      </c>
      <c r="J10" s="73" t="s">
        <v>140</v>
      </c>
      <c r="K10" s="73" t="s">
        <v>37</v>
      </c>
      <c r="L10" s="73" t="s">
        <v>82</v>
      </c>
      <c r="M10" s="73" t="s">
        <v>37</v>
      </c>
    </row>
    <row r="11" spans="1:13" s="76" customFormat="1" ht="15.75">
      <c r="A11" s="74"/>
      <c r="B11" s="74"/>
      <c r="C11" s="74"/>
      <c r="D11" s="73" t="s">
        <v>3</v>
      </c>
      <c r="E11" s="73" t="s">
        <v>3</v>
      </c>
      <c r="F11" s="73" t="s">
        <v>3</v>
      </c>
      <c r="G11" s="73" t="s">
        <v>3</v>
      </c>
      <c r="H11" s="73" t="s">
        <v>3</v>
      </c>
      <c r="I11" s="73" t="s">
        <v>3</v>
      </c>
      <c r="J11" s="73" t="s">
        <v>3</v>
      </c>
      <c r="K11" s="73" t="s">
        <v>3</v>
      </c>
      <c r="L11" s="73" t="s">
        <v>3</v>
      </c>
      <c r="M11" s="73" t="s">
        <v>3</v>
      </c>
    </row>
    <row r="12" spans="1:13" ht="15.75">
      <c r="A12" s="17"/>
      <c r="B12" s="17"/>
      <c r="C12" s="17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4" ht="15.75">
      <c r="A13" s="22" t="s">
        <v>112</v>
      </c>
      <c r="B13" s="17"/>
      <c r="C13" s="17"/>
      <c r="D13" s="18">
        <v>64799</v>
      </c>
      <c r="E13" s="18">
        <v>-4478</v>
      </c>
      <c r="F13" s="18">
        <v>15087</v>
      </c>
      <c r="G13" s="18">
        <v>18337</v>
      </c>
      <c r="H13" s="18">
        <v>596</v>
      </c>
      <c r="I13" s="18">
        <v>2118</v>
      </c>
      <c r="J13" s="18">
        <v>2420</v>
      </c>
      <c r="K13" s="18">
        <f>SUM(D13:J13)</f>
        <v>98879</v>
      </c>
      <c r="L13" s="18">
        <v>2426</v>
      </c>
      <c r="M13" s="18">
        <f>+K13+L13</f>
        <v>101305</v>
      </c>
      <c r="N13" s="19"/>
    </row>
    <row r="14" spans="1:14" ht="15.75">
      <c r="A14" s="17" t="s">
        <v>99</v>
      </c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5.75">
      <c r="A15" s="89" t="s">
        <v>100</v>
      </c>
      <c r="B15" s="17"/>
      <c r="C15" s="17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f>143</f>
        <v>143</v>
      </c>
      <c r="K15" s="21">
        <f>SUM(D15:J15)</f>
        <v>143</v>
      </c>
      <c r="L15" s="21">
        <v>297</v>
      </c>
      <c r="M15" s="21">
        <f>+K15+L15</f>
        <v>440</v>
      </c>
      <c r="N15" s="19"/>
    </row>
    <row r="16" spans="1:14" ht="15.75">
      <c r="A16" s="22" t="s">
        <v>113</v>
      </c>
      <c r="B16" s="17"/>
      <c r="C16" s="17"/>
      <c r="D16" s="18">
        <f aca="true" t="shared" si="0" ref="D16:M16">SUM(D13:D15)</f>
        <v>64799</v>
      </c>
      <c r="E16" s="18">
        <f t="shared" si="0"/>
        <v>-4478</v>
      </c>
      <c r="F16" s="18">
        <f t="shared" si="0"/>
        <v>15087</v>
      </c>
      <c r="G16" s="18">
        <f t="shared" si="0"/>
        <v>18337</v>
      </c>
      <c r="H16" s="18">
        <f t="shared" si="0"/>
        <v>596</v>
      </c>
      <c r="I16" s="18">
        <f t="shared" si="0"/>
        <v>2118</v>
      </c>
      <c r="J16" s="18">
        <f t="shared" si="0"/>
        <v>2563</v>
      </c>
      <c r="K16" s="18">
        <f t="shared" si="0"/>
        <v>99022</v>
      </c>
      <c r="L16" s="18">
        <f t="shared" si="0"/>
        <v>2723</v>
      </c>
      <c r="M16" s="18">
        <f t="shared" si="0"/>
        <v>101745</v>
      </c>
      <c r="N16" s="19"/>
    </row>
    <row r="17" spans="1:14" ht="15.75">
      <c r="A17" s="17" t="s">
        <v>98</v>
      </c>
      <c r="B17" s="17"/>
      <c r="C17" s="17"/>
      <c r="D17" s="18">
        <v>17701</v>
      </c>
      <c r="E17" s="18">
        <v>0</v>
      </c>
      <c r="F17" s="18">
        <v>-15087</v>
      </c>
      <c r="G17" s="18">
        <v>0</v>
      </c>
      <c r="H17" s="18">
        <v>0</v>
      </c>
      <c r="I17" s="18">
        <v>0</v>
      </c>
      <c r="J17" s="18">
        <v>-2614</v>
      </c>
      <c r="K17" s="18">
        <f aca="true" t="shared" si="1" ref="K17:K22">SUM(D17:J17)</f>
        <v>0</v>
      </c>
      <c r="L17" s="18">
        <v>0</v>
      </c>
      <c r="M17" s="18">
        <f aca="true" t="shared" si="2" ref="M17:M22">+K17+L17</f>
        <v>0</v>
      </c>
      <c r="N17" s="19"/>
    </row>
    <row r="18" spans="1:14" ht="15.75">
      <c r="A18" s="17" t="s">
        <v>135</v>
      </c>
      <c r="B18" s="17"/>
      <c r="C18" s="17"/>
      <c r="D18" s="18">
        <v>2321</v>
      </c>
      <c r="E18" s="18">
        <v>0</v>
      </c>
      <c r="F18" s="18">
        <v>0</v>
      </c>
      <c r="G18" s="18">
        <v>0</v>
      </c>
      <c r="H18" s="18">
        <v>-473</v>
      </c>
      <c r="I18" s="18">
        <v>553</v>
      </c>
      <c r="J18" s="18">
        <v>0</v>
      </c>
      <c r="K18" s="18">
        <f t="shared" si="1"/>
        <v>2401</v>
      </c>
      <c r="L18" s="18">
        <v>0</v>
      </c>
      <c r="M18" s="18">
        <f t="shared" si="2"/>
        <v>2401</v>
      </c>
      <c r="N18" s="19"/>
    </row>
    <row r="19" spans="1:14" ht="15.75">
      <c r="A19" s="17" t="s">
        <v>175</v>
      </c>
      <c r="B19" s="17"/>
      <c r="C19" s="17"/>
      <c r="D19" s="18">
        <v>0</v>
      </c>
      <c r="E19" s="18">
        <v>0</v>
      </c>
      <c r="F19" s="18">
        <v>0</v>
      </c>
      <c r="G19" s="18">
        <v>0</v>
      </c>
      <c r="H19" s="18">
        <v>581</v>
      </c>
      <c r="I19" s="18">
        <v>0</v>
      </c>
      <c r="J19" s="18">
        <v>0</v>
      </c>
      <c r="K19" s="18">
        <f t="shared" si="1"/>
        <v>581</v>
      </c>
      <c r="L19" s="18"/>
      <c r="M19" s="18">
        <f t="shared" si="2"/>
        <v>581</v>
      </c>
      <c r="N19" s="19"/>
    </row>
    <row r="20" spans="1:14" ht="15.75">
      <c r="A20" s="17" t="s">
        <v>137</v>
      </c>
      <c r="B20" s="17"/>
      <c r="C20" s="17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-5295</v>
      </c>
      <c r="K20" s="18">
        <f t="shared" si="1"/>
        <v>-5295</v>
      </c>
      <c r="L20" s="18">
        <v>0</v>
      </c>
      <c r="M20" s="18">
        <f t="shared" si="2"/>
        <v>-5295</v>
      </c>
      <c r="N20" s="19"/>
    </row>
    <row r="21" spans="1:14" ht="15.75">
      <c r="A21" s="17" t="s">
        <v>134</v>
      </c>
      <c r="B21" s="17"/>
      <c r="C21" s="17"/>
      <c r="D21" s="18">
        <v>0</v>
      </c>
      <c r="E21" s="18">
        <v>-2952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f t="shared" si="1"/>
        <v>-2952</v>
      </c>
      <c r="L21" s="18">
        <v>0</v>
      </c>
      <c r="M21" s="18">
        <f t="shared" si="2"/>
        <v>-2952</v>
      </c>
      <c r="N21" s="19"/>
    </row>
    <row r="22" spans="1:14" ht="15.75">
      <c r="A22" s="17" t="s">
        <v>106</v>
      </c>
      <c r="B22" s="17"/>
      <c r="C22" s="17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98">
        <f>'IS'!I42</f>
        <v>23757</v>
      </c>
      <c r="K22" s="18">
        <f t="shared" si="1"/>
        <v>23757</v>
      </c>
      <c r="L22" s="18">
        <f>'IS'!I44</f>
        <v>835</v>
      </c>
      <c r="M22" s="18">
        <f t="shared" si="2"/>
        <v>24592</v>
      </c>
      <c r="N22" s="19"/>
    </row>
    <row r="23" spans="1:14" ht="16.5" thickBot="1">
      <c r="A23" s="22" t="s">
        <v>146</v>
      </c>
      <c r="B23" s="17"/>
      <c r="C23" s="17"/>
      <c r="D23" s="37">
        <f>SUM(D16:D22)</f>
        <v>84821</v>
      </c>
      <c r="E23" s="37">
        <f aca="true" t="shared" si="3" ref="E23:M23">SUM(E16:E22)</f>
        <v>-7430</v>
      </c>
      <c r="F23" s="37">
        <f>SUM(F16:F22)</f>
        <v>0</v>
      </c>
      <c r="G23" s="37">
        <f>SUM(G16:G22)</f>
        <v>18337</v>
      </c>
      <c r="H23" s="37">
        <f t="shared" si="3"/>
        <v>704</v>
      </c>
      <c r="I23" s="37">
        <f t="shared" si="3"/>
        <v>2671</v>
      </c>
      <c r="J23" s="37">
        <f t="shared" si="3"/>
        <v>18411</v>
      </c>
      <c r="K23" s="37">
        <f t="shared" si="3"/>
        <v>117514</v>
      </c>
      <c r="L23" s="37">
        <f t="shared" si="3"/>
        <v>3558</v>
      </c>
      <c r="M23" s="37">
        <f t="shared" si="3"/>
        <v>121072</v>
      </c>
      <c r="N23" s="19"/>
    </row>
    <row r="24" spans="1:14" ht="16.5" thickTop="1">
      <c r="A24" s="17"/>
      <c r="B24" s="17"/>
      <c r="C24" s="17"/>
      <c r="D24" s="16"/>
      <c r="E24" s="16"/>
      <c r="F24" s="16"/>
      <c r="G24" s="16"/>
      <c r="H24" s="16"/>
      <c r="I24" s="16"/>
      <c r="J24" s="27"/>
      <c r="K24" s="31"/>
      <c r="L24" s="31"/>
      <c r="M24" s="31"/>
      <c r="N24" s="19"/>
    </row>
    <row r="25" spans="1:14" s="29" customFormat="1" ht="15.75">
      <c r="A25" s="26"/>
      <c r="B25" s="26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28"/>
    </row>
    <row r="26" spans="1:14" s="29" customFormat="1" ht="15.75">
      <c r="A26" s="26"/>
      <c r="B26" s="26"/>
      <c r="C26" s="26"/>
      <c r="D26" s="31"/>
      <c r="E26" s="31"/>
      <c r="F26" s="31"/>
      <c r="G26" s="31"/>
      <c r="H26" s="31"/>
      <c r="I26" s="27"/>
      <c r="J26" s="27"/>
      <c r="K26" s="27"/>
      <c r="L26" s="27"/>
      <c r="M26" s="27"/>
      <c r="N26" s="28"/>
    </row>
    <row r="27" spans="1:14" s="29" customFormat="1" ht="15.75">
      <c r="A27" s="22" t="s">
        <v>44</v>
      </c>
      <c r="B27" s="26"/>
      <c r="C27" s="26"/>
      <c r="D27" s="27"/>
      <c r="E27" s="27"/>
      <c r="F27" s="27"/>
      <c r="G27" s="27"/>
      <c r="H27" s="27"/>
      <c r="I27" s="27"/>
      <c r="J27" s="110"/>
      <c r="K27" s="27"/>
      <c r="L27" s="27"/>
      <c r="M27" s="27"/>
      <c r="N27" s="28"/>
    </row>
    <row r="28" spans="1:13" ht="15.75">
      <c r="A28" s="22" t="s">
        <v>149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13" ht="15.75">
      <c r="B29" s="17"/>
      <c r="C29" s="17"/>
      <c r="D29" s="17"/>
      <c r="E29" s="17"/>
      <c r="F29" s="17"/>
      <c r="G29" s="17"/>
      <c r="H29" s="17"/>
      <c r="I29" s="17"/>
      <c r="J29" s="22"/>
      <c r="K29" s="22"/>
      <c r="L29" s="22"/>
      <c r="M29" s="17"/>
    </row>
    <row r="30" spans="1:13" ht="15.75">
      <c r="A30" s="17"/>
      <c r="B30" s="17"/>
      <c r="C30" s="17"/>
      <c r="D30" s="17"/>
      <c r="E30" s="17"/>
      <c r="F30" s="17"/>
      <c r="G30" s="72"/>
      <c r="H30" s="73" t="s">
        <v>62</v>
      </c>
      <c r="I30" s="22"/>
      <c r="J30" s="22" t="s">
        <v>161</v>
      </c>
      <c r="K30" s="22"/>
      <c r="L30" s="22"/>
      <c r="M30" s="22"/>
    </row>
    <row r="31" spans="1:15" ht="15.75">
      <c r="A31" s="17"/>
      <c r="B31" s="17"/>
      <c r="C31" s="17"/>
      <c r="D31" s="73" t="s">
        <v>31</v>
      </c>
      <c r="E31" s="73" t="s">
        <v>61</v>
      </c>
      <c r="F31" s="73" t="s">
        <v>49</v>
      </c>
      <c r="G31" s="73" t="s">
        <v>34</v>
      </c>
      <c r="H31" s="73" t="s">
        <v>75</v>
      </c>
      <c r="I31" s="73" t="s">
        <v>31</v>
      </c>
      <c r="J31" s="73" t="s">
        <v>162</v>
      </c>
      <c r="L31" s="73" t="s">
        <v>81</v>
      </c>
      <c r="M31" s="73"/>
      <c r="N31" s="73"/>
      <c r="O31" s="73"/>
    </row>
    <row r="32" spans="1:15" ht="15.75">
      <c r="A32" s="17"/>
      <c r="B32" s="17"/>
      <c r="C32" s="17"/>
      <c r="D32" s="73" t="s">
        <v>32</v>
      </c>
      <c r="E32" s="73" t="s">
        <v>118</v>
      </c>
      <c r="F32" s="73" t="s">
        <v>50</v>
      </c>
      <c r="G32" s="73" t="s">
        <v>35</v>
      </c>
      <c r="H32" s="73" t="s">
        <v>35</v>
      </c>
      <c r="I32" s="73" t="s">
        <v>33</v>
      </c>
      <c r="J32" s="73" t="s">
        <v>163</v>
      </c>
      <c r="K32" s="73" t="s">
        <v>37</v>
      </c>
      <c r="L32" s="73" t="s">
        <v>82</v>
      </c>
      <c r="M32" s="73" t="s">
        <v>37</v>
      </c>
      <c r="N32" s="73"/>
      <c r="O32" s="73"/>
    </row>
    <row r="33" spans="1:15" ht="15.75">
      <c r="A33" s="17"/>
      <c r="B33" s="17"/>
      <c r="C33" s="17"/>
      <c r="D33" s="73" t="s">
        <v>3</v>
      </c>
      <c r="E33" s="73" t="s">
        <v>3</v>
      </c>
      <c r="F33" s="73" t="s">
        <v>3</v>
      </c>
      <c r="G33" s="73" t="s">
        <v>3</v>
      </c>
      <c r="H33" s="73" t="s">
        <v>3</v>
      </c>
      <c r="I33" s="73" t="s">
        <v>3</v>
      </c>
      <c r="J33" s="73" t="s">
        <v>3</v>
      </c>
      <c r="K33" s="73" t="s">
        <v>3</v>
      </c>
      <c r="L33" s="73" t="s">
        <v>3</v>
      </c>
      <c r="M33" s="73" t="s">
        <v>3</v>
      </c>
      <c r="N33" s="73"/>
      <c r="O33" s="73"/>
    </row>
    <row r="34" spans="1:13" ht="15.75">
      <c r="A34" s="17"/>
      <c r="B34" s="17"/>
      <c r="C34" s="17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4" ht="15.75">
      <c r="A35" s="22" t="s">
        <v>78</v>
      </c>
      <c r="B35" s="17"/>
      <c r="C35" s="17"/>
      <c r="D35" s="18">
        <v>64799</v>
      </c>
      <c r="E35" s="18">
        <v>-4478</v>
      </c>
      <c r="F35" s="18">
        <v>15087</v>
      </c>
      <c r="G35" s="18">
        <v>19025</v>
      </c>
      <c r="H35" s="18">
        <v>596</v>
      </c>
      <c r="I35" s="18">
        <v>2118</v>
      </c>
      <c r="J35" s="18">
        <v>-8813</v>
      </c>
      <c r="K35" s="18">
        <f>SUM(D35:J35)</f>
        <v>88334</v>
      </c>
      <c r="L35" s="18">
        <v>0</v>
      </c>
      <c r="M35" s="18">
        <f>+K35+L35</f>
        <v>88334</v>
      </c>
      <c r="N35" s="19"/>
    </row>
    <row r="36" spans="1:14" ht="15.75">
      <c r="A36" s="17" t="s">
        <v>126</v>
      </c>
      <c r="B36" s="17"/>
      <c r="C36" s="17"/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f>SUM(D36:J36)</f>
        <v>0</v>
      </c>
      <c r="L36" s="18">
        <v>2340</v>
      </c>
      <c r="M36" s="18">
        <f>+K36+L36</f>
        <v>2340</v>
      </c>
      <c r="N36" s="19"/>
    </row>
    <row r="37" spans="1:14" ht="15.75">
      <c r="A37" s="17" t="s">
        <v>165</v>
      </c>
      <c r="B37" s="17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8" spans="1:14" ht="15.75">
      <c r="A38" s="17" t="s">
        <v>164</v>
      </c>
      <c r="B38" s="17"/>
      <c r="C38" s="17"/>
      <c r="D38" s="18">
        <v>0</v>
      </c>
      <c r="E38" s="18">
        <v>0</v>
      </c>
      <c r="F38" s="18">
        <v>0</v>
      </c>
      <c r="G38" s="18">
        <v>-688</v>
      </c>
      <c r="H38" s="18"/>
      <c r="I38" s="18"/>
      <c r="J38" s="18">
        <v>918</v>
      </c>
      <c r="K38" s="18">
        <f>SUM(D38:J38)</f>
        <v>230</v>
      </c>
      <c r="L38" s="18">
        <v>0</v>
      </c>
      <c r="M38" s="18">
        <f>+K38+L38</f>
        <v>230</v>
      </c>
      <c r="N38" s="19"/>
    </row>
    <row r="39" spans="1:14" ht="15.75">
      <c r="A39" s="17" t="s">
        <v>127</v>
      </c>
      <c r="B39" s="17"/>
      <c r="C39" s="17"/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10315</v>
      </c>
      <c r="K39" s="18">
        <f>SUM(D39:J39)</f>
        <v>10315</v>
      </c>
      <c r="L39" s="18">
        <v>86</v>
      </c>
      <c r="M39" s="18">
        <f>+K39+L39</f>
        <v>10401</v>
      </c>
      <c r="N39" s="19"/>
    </row>
    <row r="40" spans="1:14" ht="16.5" thickBot="1">
      <c r="A40" s="22" t="s">
        <v>148</v>
      </c>
      <c r="B40" s="17"/>
      <c r="C40" s="17"/>
      <c r="D40" s="37">
        <f aca="true" t="shared" si="4" ref="D40:M40">SUM(D35:D39)</f>
        <v>64799</v>
      </c>
      <c r="E40" s="37">
        <f t="shared" si="4"/>
        <v>-4478</v>
      </c>
      <c r="F40" s="37">
        <f t="shared" si="4"/>
        <v>15087</v>
      </c>
      <c r="G40" s="37">
        <f t="shared" si="4"/>
        <v>18337</v>
      </c>
      <c r="H40" s="37">
        <f t="shared" si="4"/>
        <v>596</v>
      </c>
      <c r="I40" s="37">
        <f t="shared" si="4"/>
        <v>2118</v>
      </c>
      <c r="J40" s="37">
        <f t="shared" si="4"/>
        <v>2420</v>
      </c>
      <c r="K40" s="37">
        <f t="shared" si="4"/>
        <v>98879</v>
      </c>
      <c r="L40" s="37">
        <f t="shared" si="4"/>
        <v>2426</v>
      </c>
      <c r="M40" s="37">
        <f t="shared" si="4"/>
        <v>101305</v>
      </c>
      <c r="N40" s="19"/>
    </row>
    <row r="41" spans="1:14" ht="16.5" thickTop="1">
      <c r="A41" s="17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9"/>
    </row>
    <row r="42" spans="4:14" ht="12.75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9"/>
    </row>
    <row r="43" spans="1:14" ht="12.75">
      <c r="A43" s="7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19"/>
    </row>
    <row r="44" spans="1:14" ht="14.25">
      <c r="A44" s="38" t="s">
        <v>58</v>
      </c>
      <c r="N44" s="19"/>
    </row>
    <row r="45" spans="1:14" ht="14.25">
      <c r="A45" s="39" t="s">
        <v>91</v>
      </c>
      <c r="N45" s="19"/>
    </row>
    <row r="46" spans="7:13" ht="12.75">
      <c r="G46" s="71"/>
      <c r="H46" s="71"/>
      <c r="I46" s="77"/>
      <c r="J46" s="77"/>
      <c r="K46" s="77"/>
      <c r="L46" s="77"/>
      <c r="M46" s="77"/>
    </row>
    <row r="47" spans="4:13" ht="12.75"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4:13" ht="12.75"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4:13" ht="12.75"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4:13" ht="12.75"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4" ht="12.75">
      <c r="A51" s="77"/>
      <c r="N51" s="19"/>
    </row>
    <row r="52" spans="4:14" ht="12.7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4:14" ht="12.75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8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2.75">
      <c r="A55" s="81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7" spans="1:6" ht="15.75">
      <c r="A57" s="1"/>
      <c r="B57" s="1"/>
      <c r="C57" s="1"/>
      <c r="D57" s="7"/>
      <c r="E57" s="7"/>
      <c r="F57" s="7"/>
    </row>
    <row r="58" spans="1:6" ht="15.75">
      <c r="A58" s="1"/>
      <c r="B58" s="1"/>
      <c r="C58" s="1"/>
      <c r="D58" s="7"/>
      <c r="E58" s="7"/>
      <c r="F58" s="7"/>
    </row>
    <row r="59" spans="1:6" ht="15.75">
      <c r="A59" s="1"/>
      <c r="B59" s="1"/>
      <c r="C59" s="1"/>
      <c r="D59" s="7"/>
      <c r="E59" s="7"/>
      <c r="F59" s="7"/>
    </row>
  </sheetData>
  <printOptions/>
  <pageMargins left="0.25" right="0.25" top="0.75" bottom="0.25" header="0.5" footer="0.5"/>
  <pageSetup blackAndWhite="1"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21">
      <selection activeCell="G35" sqref="G35"/>
    </sheetView>
  </sheetViews>
  <sheetFormatPr defaultColWidth="9.140625" defaultRowHeight="12.75"/>
  <cols>
    <col min="1" max="1" width="5.7109375" style="43" customWidth="1"/>
    <col min="2" max="4" width="9.140625" style="43" customWidth="1"/>
    <col min="5" max="6" width="6.421875" style="43" customWidth="1"/>
    <col min="7" max="7" width="15.421875" style="43" customWidth="1"/>
    <col min="8" max="8" width="6.57421875" style="43" customWidth="1"/>
    <col min="9" max="9" width="15.8515625" style="43" customWidth="1"/>
    <col min="10" max="10" width="7.8515625" style="43" customWidth="1"/>
    <col min="11" max="16384" width="9.140625" style="43" customWidth="1"/>
  </cols>
  <sheetData>
    <row r="1" spans="1:15" ht="18.75">
      <c r="A1" s="40" t="s">
        <v>12</v>
      </c>
      <c r="B1" s="1"/>
      <c r="C1" s="1"/>
      <c r="D1" s="12"/>
      <c r="E1" s="7"/>
      <c r="F1" s="7"/>
      <c r="G1" s="7"/>
      <c r="H1" s="7"/>
      <c r="I1" s="7"/>
      <c r="J1" s="7"/>
      <c r="K1" s="1"/>
      <c r="L1" s="41"/>
      <c r="M1" s="1"/>
      <c r="N1" s="1"/>
      <c r="O1" s="1"/>
    </row>
    <row r="2" spans="1:15" ht="15.75">
      <c r="A2" s="12" t="s">
        <v>14</v>
      </c>
      <c r="B2" s="1"/>
      <c r="C2" s="1"/>
      <c r="D2" s="7"/>
      <c r="E2" s="7"/>
      <c r="F2" s="7"/>
      <c r="G2" s="7"/>
      <c r="H2" s="7"/>
      <c r="I2" s="7"/>
      <c r="J2" s="7"/>
      <c r="K2" s="1"/>
      <c r="L2" s="41"/>
      <c r="M2" s="1"/>
      <c r="N2" s="1"/>
      <c r="O2" s="1"/>
    </row>
    <row r="3" spans="1:15" ht="15.75">
      <c r="A3" s="12" t="s">
        <v>109</v>
      </c>
      <c r="B3" s="1"/>
      <c r="C3" s="1"/>
      <c r="D3" s="12"/>
      <c r="E3" s="7"/>
      <c r="F3" s="7"/>
      <c r="G3" s="7"/>
      <c r="H3" s="7"/>
      <c r="I3" s="7"/>
      <c r="J3" s="7"/>
      <c r="K3" s="1"/>
      <c r="L3" s="41"/>
      <c r="M3" s="1"/>
      <c r="N3" s="1"/>
      <c r="O3" s="1"/>
    </row>
    <row r="4" spans="1:15" ht="15.75">
      <c r="A4" s="97" t="s">
        <v>151</v>
      </c>
      <c r="B4" s="1"/>
      <c r="C4" s="1"/>
      <c r="D4" s="7"/>
      <c r="E4" s="7"/>
      <c r="F4" s="7"/>
      <c r="G4" s="7"/>
      <c r="H4" s="7"/>
      <c r="I4" s="7"/>
      <c r="J4" s="7"/>
      <c r="K4" s="1"/>
      <c r="L4" s="41"/>
      <c r="M4" s="1"/>
      <c r="N4" s="1"/>
      <c r="O4" s="1"/>
    </row>
    <row r="5" spans="1:15" ht="15.75">
      <c r="A5" s="10" t="s">
        <v>21</v>
      </c>
      <c r="B5" s="1"/>
      <c r="C5" s="1"/>
      <c r="D5" s="7"/>
      <c r="E5" s="7"/>
      <c r="F5" s="7"/>
      <c r="G5" s="7"/>
      <c r="H5" s="7"/>
      <c r="I5" s="7"/>
      <c r="J5" s="7"/>
      <c r="K5" s="1"/>
      <c r="L5" s="41"/>
      <c r="M5" s="1"/>
      <c r="N5" s="1"/>
      <c r="O5" s="1"/>
    </row>
    <row r="6" spans="1:15" ht="15.75">
      <c r="A6" s="7"/>
      <c r="B6" s="7"/>
      <c r="C6" s="7"/>
      <c r="D6" s="7"/>
      <c r="E6" s="7"/>
      <c r="F6" s="7"/>
      <c r="G6" s="7" t="s">
        <v>115</v>
      </c>
      <c r="H6" s="11"/>
      <c r="I6" s="11" t="s">
        <v>47</v>
      </c>
      <c r="J6" s="1"/>
      <c r="K6" s="41"/>
      <c r="L6" s="42"/>
      <c r="M6" s="1"/>
      <c r="N6" s="1"/>
      <c r="O6" s="1"/>
    </row>
    <row r="7" spans="1:15" ht="15.75">
      <c r="A7" s="7"/>
      <c r="B7" s="7"/>
      <c r="C7" s="7"/>
      <c r="D7" s="7"/>
      <c r="E7" s="7"/>
      <c r="F7" s="7"/>
      <c r="G7" s="11" t="s">
        <v>73</v>
      </c>
      <c r="H7" s="11"/>
      <c r="I7" s="11" t="s">
        <v>5</v>
      </c>
      <c r="J7" s="58"/>
      <c r="K7" s="59"/>
      <c r="L7" s="60"/>
      <c r="M7" s="1"/>
      <c r="N7" s="1"/>
      <c r="O7" s="1"/>
    </row>
    <row r="8" spans="1:15" ht="15.75">
      <c r="A8" s="7"/>
      <c r="B8" s="7"/>
      <c r="C8" s="7"/>
      <c r="D8" s="7"/>
      <c r="E8" s="7"/>
      <c r="F8" s="7"/>
      <c r="G8" s="61" t="str">
        <f>+'IS'!E12</f>
        <v>31/12/10</v>
      </c>
      <c r="H8" s="11"/>
      <c r="I8" s="30" t="s">
        <v>86</v>
      </c>
      <c r="J8" s="58"/>
      <c r="K8" s="59"/>
      <c r="L8" s="60"/>
      <c r="M8" s="1"/>
      <c r="N8" s="1"/>
      <c r="O8" s="1"/>
    </row>
    <row r="9" spans="1:15" ht="15.75">
      <c r="A9" s="7"/>
      <c r="B9" s="7"/>
      <c r="C9" s="7"/>
      <c r="D9" s="7"/>
      <c r="E9" s="7"/>
      <c r="F9" s="7"/>
      <c r="G9" s="11" t="s">
        <v>3</v>
      </c>
      <c r="H9" s="11"/>
      <c r="I9" s="11" t="s">
        <v>3</v>
      </c>
      <c r="J9" s="58"/>
      <c r="K9" s="59"/>
      <c r="L9" s="60"/>
      <c r="M9" s="1"/>
      <c r="N9" s="1"/>
      <c r="O9" s="1"/>
    </row>
    <row r="10" spans="1:15" ht="15.75">
      <c r="A10" s="7"/>
      <c r="B10" s="7"/>
      <c r="C10" s="7"/>
      <c r="D10" s="7"/>
      <c r="E10" s="7"/>
      <c r="F10" s="7"/>
      <c r="I10" s="62" t="s">
        <v>117</v>
      </c>
      <c r="J10" s="58"/>
      <c r="K10" s="59"/>
      <c r="L10" s="60"/>
      <c r="M10" s="1"/>
      <c r="N10" s="1"/>
      <c r="O10" s="1"/>
    </row>
    <row r="11" spans="1:15" ht="15.75">
      <c r="A11" s="12" t="s">
        <v>65</v>
      </c>
      <c r="B11" s="7"/>
      <c r="C11" s="7"/>
      <c r="D11" s="7"/>
      <c r="E11" s="7"/>
      <c r="F11" s="7"/>
      <c r="G11" s="11"/>
      <c r="H11" s="11"/>
      <c r="I11" s="11"/>
      <c r="J11" s="58"/>
      <c r="K11" s="59"/>
      <c r="L11" s="60"/>
      <c r="M11" s="1"/>
      <c r="N11" s="1"/>
      <c r="O11" s="1"/>
    </row>
    <row r="12" spans="1:15" ht="15.75">
      <c r="A12" s="12" t="s">
        <v>67</v>
      </c>
      <c r="B12" s="7"/>
      <c r="C12" s="7"/>
      <c r="D12" s="7"/>
      <c r="E12" s="7"/>
      <c r="F12" s="7"/>
      <c r="G12" s="11"/>
      <c r="H12" s="11"/>
      <c r="I12" s="11"/>
      <c r="J12" s="63"/>
      <c r="K12" s="41"/>
      <c r="L12" s="42"/>
      <c r="M12" s="1"/>
      <c r="N12" s="1"/>
      <c r="O12" s="1"/>
    </row>
    <row r="13" spans="1:15" ht="15.75">
      <c r="A13" s="7"/>
      <c r="B13" s="7" t="s">
        <v>6</v>
      </c>
      <c r="C13" s="7"/>
      <c r="D13" s="7"/>
      <c r="E13" s="7"/>
      <c r="F13" s="7"/>
      <c r="G13" s="7">
        <v>327936</v>
      </c>
      <c r="H13" s="7"/>
      <c r="I13" s="7">
        <v>320267</v>
      </c>
      <c r="J13" s="1"/>
      <c r="K13" s="41"/>
      <c r="L13" s="42"/>
      <c r="M13" s="1"/>
      <c r="N13" s="1"/>
      <c r="O13" s="1"/>
    </row>
    <row r="14" spans="1:15" ht="15.75">
      <c r="A14" s="7"/>
      <c r="B14" s="7" t="s">
        <v>87</v>
      </c>
      <c r="C14" s="7"/>
      <c r="D14" s="7"/>
      <c r="E14" s="7"/>
      <c r="F14" s="7"/>
      <c r="G14" s="7">
        <v>800</v>
      </c>
      <c r="H14" s="7"/>
      <c r="I14" s="7">
        <v>900</v>
      </c>
      <c r="J14" s="1"/>
      <c r="K14" s="41"/>
      <c r="L14" s="42"/>
      <c r="M14" s="1"/>
      <c r="N14" s="1"/>
      <c r="O14" s="1"/>
    </row>
    <row r="15" spans="1:15" ht="15.75">
      <c r="A15" s="7"/>
      <c r="B15" s="7" t="s">
        <v>145</v>
      </c>
      <c r="C15" s="7"/>
      <c r="D15" s="7"/>
      <c r="E15" s="7"/>
      <c r="F15" s="7"/>
      <c r="G15" s="7">
        <v>4684</v>
      </c>
      <c r="H15" s="7"/>
      <c r="I15" s="7">
        <v>4684</v>
      </c>
      <c r="J15" s="1"/>
      <c r="K15" s="41"/>
      <c r="L15" s="42"/>
      <c r="M15" s="1"/>
      <c r="N15" s="1"/>
      <c r="O15" s="1"/>
    </row>
    <row r="16" spans="1:15" ht="15.75">
      <c r="A16" s="7"/>
      <c r="B16" s="7"/>
      <c r="C16" s="7"/>
      <c r="D16" s="7"/>
      <c r="E16" s="7"/>
      <c r="F16" s="7"/>
      <c r="G16" s="13">
        <f>SUM(G13:G15)</f>
        <v>333420</v>
      </c>
      <c r="H16" s="7"/>
      <c r="I16" s="13">
        <f>SUM(I13:I15)</f>
        <v>325851</v>
      </c>
      <c r="J16" s="1"/>
      <c r="K16" s="41"/>
      <c r="L16" s="42"/>
      <c r="M16" s="1"/>
      <c r="N16" s="1"/>
      <c r="O16" s="1"/>
    </row>
    <row r="17" spans="1:15" ht="15.75">
      <c r="A17" s="12" t="s">
        <v>24</v>
      </c>
      <c r="B17" s="7"/>
      <c r="C17" s="7"/>
      <c r="D17" s="7"/>
      <c r="E17" s="7"/>
      <c r="F17" s="7"/>
      <c r="G17" s="7"/>
      <c r="H17" s="7"/>
      <c r="I17" s="7"/>
      <c r="J17" s="1"/>
      <c r="K17" s="41"/>
      <c r="L17" s="42"/>
      <c r="M17" s="1"/>
      <c r="N17" s="1"/>
      <c r="O17" s="1"/>
    </row>
    <row r="18" spans="1:15" ht="15.75">
      <c r="A18" s="7"/>
      <c r="B18" s="7" t="s">
        <v>7</v>
      </c>
      <c r="C18" s="7"/>
      <c r="D18" s="7"/>
      <c r="E18" s="7"/>
      <c r="F18" s="7"/>
      <c r="G18" s="3">
        <v>106022</v>
      </c>
      <c r="H18" s="3"/>
      <c r="I18" s="3">
        <v>96198</v>
      </c>
      <c r="J18" s="64"/>
      <c r="K18" s="42"/>
      <c r="L18" s="42"/>
      <c r="M18" s="1"/>
      <c r="N18" s="1"/>
      <c r="O18" s="1"/>
    </row>
    <row r="19" spans="1:15" ht="15.75">
      <c r="A19" s="7"/>
      <c r="B19" s="7" t="s">
        <v>46</v>
      </c>
      <c r="C19" s="7"/>
      <c r="D19" s="7"/>
      <c r="E19" s="7"/>
      <c r="F19" s="7"/>
      <c r="G19" s="3">
        <v>70202</v>
      </c>
      <c r="H19" s="3"/>
      <c r="I19" s="3">
        <v>77215</v>
      </c>
      <c r="J19" s="64"/>
      <c r="K19" s="42"/>
      <c r="L19" s="42"/>
      <c r="M19" s="1"/>
      <c r="N19" s="1"/>
      <c r="O19" s="1"/>
    </row>
    <row r="20" spans="1:15" ht="15.75">
      <c r="A20" s="54"/>
      <c r="B20" s="7" t="s">
        <v>43</v>
      </c>
      <c r="C20" s="7"/>
      <c r="D20" s="7"/>
      <c r="E20" s="7"/>
      <c r="F20" s="7"/>
      <c r="G20" s="3">
        <v>215</v>
      </c>
      <c r="H20" s="3"/>
      <c r="I20" s="3">
        <v>92</v>
      </c>
      <c r="J20" s="64"/>
      <c r="K20" s="42"/>
      <c r="L20" s="42"/>
      <c r="M20" s="1"/>
      <c r="N20" s="1"/>
      <c r="O20" s="1"/>
    </row>
    <row r="21" spans="1:15" ht="15.75">
      <c r="A21" s="7"/>
      <c r="B21" s="7" t="s">
        <v>13</v>
      </c>
      <c r="C21" s="7"/>
      <c r="D21" s="7"/>
      <c r="E21" s="7"/>
      <c r="F21" s="7"/>
      <c r="G21" s="3">
        <v>15872</v>
      </c>
      <c r="H21" s="3"/>
      <c r="I21" s="3">
        <v>13244</v>
      </c>
      <c r="J21" s="64"/>
      <c r="K21" s="42"/>
      <c r="L21" s="42"/>
      <c r="M21" s="1"/>
      <c r="N21" s="1"/>
      <c r="O21" s="1"/>
    </row>
    <row r="22" spans="1:15" ht="15.75">
      <c r="A22" s="7"/>
      <c r="B22" s="7" t="s">
        <v>22</v>
      </c>
      <c r="C22" s="7"/>
      <c r="D22" s="7"/>
      <c r="E22" s="7"/>
      <c r="F22" s="7"/>
      <c r="G22" s="3">
        <v>2530</v>
      </c>
      <c r="H22" s="3"/>
      <c r="I22" s="3">
        <v>6761</v>
      </c>
      <c r="J22" s="64"/>
      <c r="K22" s="42"/>
      <c r="L22" s="42"/>
      <c r="M22" s="1"/>
      <c r="N22" s="1"/>
      <c r="O22" s="1"/>
    </row>
    <row r="23" spans="1:15" ht="15.75">
      <c r="A23" s="7"/>
      <c r="B23" s="7"/>
      <c r="C23" s="7"/>
      <c r="D23" s="7"/>
      <c r="E23" s="7"/>
      <c r="F23" s="7"/>
      <c r="G23" s="13">
        <f>SUM(G18:G22)</f>
        <v>194841</v>
      </c>
      <c r="H23" s="7"/>
      <c r="I23" s="13">
        <f>SUM(I18:I22)</f>
        <v>193510</v>
      </c>
      <c r="J23" s="64"/>
      <c r="K23" s="42"/>
      <c r="L23" s="42"/>
      <c r="M23" s="1"/>
      <c r="N23" s="1"/>
      <c r="O23" s="1"/>
    </row>
    <row r="24" spans="1:15" ht="9" customHeight="1">
      <c r="A24" s="7"/>
      <c r="B24" s="7"/>
      <c r="C24" s="7"/>
      <c r="D24" s="7"/>
      <c r="E24" s="7"/>
      <c r="F24" s="7"/>
      <c r="G24" s="3"/>
      <c r="H24" s="7"/>
      <c r="I24" s="3"/>
      <c r="J24" s="64"/>
      <c r="K24" s="42"/>
      <c r="L24" s="42"/>
      <c r="M24" s="1"/>
      <c r="N24" s="1"/>
      <c r="O24" s="1"/>
    </row>
    <row r="25" spans="1:15" ht="16.5" thickBot="1">
      <c r="A25" s="12" t="s">
        <v>64</v>
      </c>
      <c r="B25" s="7"/>
      <c r="C25" s="7"/>
      <c r="D25" s="7"/>
      <c r="E25" s="7"/>
      <c r="F25" s="7"/>
      <c r="G25" s="23">
        <f>+G16+G23</f>
        <v>528261</v>
      </c>
      <c r="H25" s="7"/>
      <c r="I25" s="23">
        <f>+I16+I23</f>
        <v>519361</v>
      </c>
      <c r="J25" s="64"/>
      <c r="K25" s="42"/>
      <c r="L25" s="65"/>
      <c r="M25" s="1"/>
      <c r="N25" s="1"/>
      <c r="O25" s="1"/>
    </row>
    <row r="26" spans="1:15" ht="16.5" thickTop="1">
      <c r="A26" s="7"/>
      <c r="B26" s="7"/>
      <c r="C26" s="7"/>
      <c r="D26" s="7"/>
      <c r="E26" s="7"/>
      <c r="F26" s="7"/>
      <c r="G26" s="3"/>
      <c r="H26" s="7"/>
      <c r="I26" s="3"/>
      <c r="J26" s="64"/>
      <c r="K26" s="42"/>
      <c r="L26" s="42"/>
      <c r="M26" s="1"/>
      <c r="N26" s="1"/>
      <c r="O26" s="1"/>
    </row>
    <row r="27" spans="1:15" ht="15.75">
      <c r="A27" s="12" t="s">
        <v>66</v>
      </c>
      <c r="B27" s="7"/>
      <c r="C27" s="7"/>
      <c r="D27" s="7"/>
      <c r="E27" s="7"/>
      <c r="F27" s="7"/>
      <c r="G27" s="3"/>
      <c r="H27" s="7"/>
      <c r="I27" s="3"/>
      <c r="J27" s="64"/>
      <c r="K27" s="42"/>
      <c r="L27" s="42"/>
      <c r="M27" s="1"/>
      <c r="N27" s="1"/>
      <c r="O27" s="1"/>
    </row>
    <row r="28" spans="1:15" ht="15.75">
      <c r="A28" s="12"/>
      <c r="B28" s="7"/>
      <c r="C28" s="7"/>
      <c r="D28" s="7"/>
      <c r="E28" s="7"/>
      <c r="F28" s="7"/>
      <c r="G28" s="3"/>
      <c r="H28" s="7"/>
      <c r="I28" s="3"/>
      <c r="J28" s="64"/>
      <c r="K28" s="42"/>
      <c r="L28" s="42"/>
      <c r="M28" s="1"/>
      <c r="N28" s="1"/>
      <c r="O28" s="1"/>
    </row>
    <row r="29" spans="1:15" ht="15.75">
      <c r="A29" s="7"/>
      <c r="B29" s="7"/>
      <c r="C29" s="7"/>
      <c r="D29" s="7"/>
      <c r="E29" s="7"/>
      <c r="F29" s="7"/>
      <c r="G29" s="3"/>
      <c r="H29" s="7"/>
      <c r="I29" s="3"/>
      <c r="J29" s="64"/>
      <c r="K29" s="42"/>
      <c r="L29" s="42"/>
      <c r="M29" s="1"/>
      <c r="N29" s="1"/>
      <c r="O29" s="1"/>
    </row>
    <row r="30" spans="1:15" ht="15.75">
      <c r="A30" s="7"/>
      <c r="B30" s="7" t="s">
        <v>39</v>
      </c>
      <c r="C30" s="1"/>
      <c r="D30" s="7"/>
      <c r="E30" s="7"/>
      <c r="F30" s="7"/>
      <c r="G30" s="7">
        <v>84821</v>
      </c>
      <c r="H30" s="7"/>
      <c r="I30" s="7">
        <v>64799</v>
      </c>
      <c r="J30" s="1"/>
      <c r="K30" s="41"/>
      <c r="L30" s="42"/>
      <c r="M30" s="1"/>
      <c r="N30" s="1"/>
      <c r="O30" s="1"/>
    </row>
    <row r="31" spans="1:15" ht="15.75">
      <c r="A31" s="7"/>
      <c r="B31" s="7" t="s">
        <v>9</v>
      </c>
      <c r="C31" s="7"/>
      <c r="D31" s="7"/>
      <c r="E31" s="7"/>
      <c r="F31" s="7"/>
      <c r="G31" s="3">
        <v>2671</v>
      </c>
      <c r="H31" s="3"/>
      <c r="I31" s="3">
        <v>2118</v>
      </c>
      <c r="J31" s="1"/>
      <c r="K31" s="41"/>
      <c r="L31" s="42"/>
      <c r="M31" s="1"/>
      <c r="N31" s="1"/>
      <c r="O31" s="1"/>
    </row>
    <row r="32" spans="1:15" ht="15.75">
      <c r="A32" s="7"/>
      <c r="B32" s="7" t="s">
        <v>60</v>
      </c>
      <c r="C32" s="7"/>
      <c r="D32" s="7"/>
      <c r="E32" s="7"/>
      <c r="F32" s="7"/>
      <c r="G32" s="3">
        <v>-7430</v>
      </c>
      <c r="H32" s="3"/>
      <c r="I32" s="3">
        <v>-4478</v>
      </c>
      <c r="J32" s="1"/>
      <c r="K32" s="41"/>
      <c r="L32" s="42"/>
      <c r="M32" s="1"/>
      <c r="N32" s="1"/>
      <c r="O32" s="1"/>
    </row>
    <row r="33" spans="1:15" ht="15.75">
      <c r="A33" s="7"/>
      <c r="B33" s="7" t="s">
        <v>10</v>
      </c>
      <c r="C33" s="7"/>
      <c r="D33" s="7"/>
      <c r="E33" s="7"/>
      <c r="F33" s="7"/>
      <c r="G33" s="3">
        <v>18337</v>
      </c>
      <c r="H33" s="3"/>
      <c r="I33" s="3">
        <v>18337</v>
      </c>
      <c r="J33" s="64"/>
      <c r="K33" s="42"/>
      <c r="L33" s="42"/>
      <c r="M33" s="1"/>
      <c r="N33" s="1"/>
      <c r="O33" s="1"/>
    </row>
    <row r="34" spans="1:15" ht="15.75">
      <c r="A34" s="7"/>
      <c r="B34" s="7" t="s">
        <v>74</v>
      </c>
      <c r="C34" s="7"/>
      <c r="D34" s="7"/>
      <c r="E34" s="7"/>
      <c r="F34" s="7"/>
      <c r="G34" s="3">
        <v>704</v>
      </c>
      <c r="H34" s="3"/>
      <c r="I34" s="3">
        <v>596</v>
      </c>
      <c r="J34" s="64"/>
      <c r="K34" s="42"/>
      <c r="L34" s="42"/>
      <c r="M34" s="1"/>
      <c r="N34" s="1"/>
      <c r="O34" s="1"/>
    </row>
    <row r="35" spans="1:15" ht="15.75">
      <c r="A35" s="7"/>
      <c r="B35" s="7" t="s">
        <v>102</v>
      </c>
      <c r="C35" s="7"/>
      <c r="D35" s="7"/>
      <c r="E35" s="7"/>
      <c r="F35" s="7"/>
      <c r="G35" s="3">
        <v>0</v>
      </c>
      <c r="H35" s="3"/>
      <c r="I35" s="3">
        <v>15087</v>
      </c>
      <c r="J35" s="64"/>
      <c r="K35" s="42"/>
      <c r="L35" s="42"/>
      <c r="M35" s="1"/>
      <c r="N35" s="1"/>
      <c r="O35" s="1"/>
    </row>
    <row r="36" spans="1:15" ht="15.75">
      <c r="A36" s="7"/>
      <c r="B36" s="7" t="s">
        <v>125</v>
      </c>
      <c r="C36" s="7"/>
      <c r="D36" s="7"/>
      <c r="E36" s="7"/>
      <c r="F36" s="7"/>
      <c r="G36" s="4">
        <v>18411</v>
      </c>
      <c r="H36" s="3"/>
      <c r="I36" s="4">
        <v>2563</v>
      </c>
      <c r="J36" s="64"/>
      <c r="K36" s="41"/>
      <c r="L36" s="42"/>
      <c r="M36" s="1"/>
      <c r="N36" s="1"/>
      <c r="O36" s="1"/>
    </row>
    <row r="37" spans="1:15" ht="15.75">
      <c r="A37" s="7"/>
      <c r="B37" s="7" t="s">
        <v>85</v>
      </c>
      <c r="C37" s="7"/>
      <c r="D37" s="7"/>
      <c r="E37" s="7"/>
      <c r="F37" s="7"/>
      <c r="G37" s="3">
        <f>SUM(G30:G36)</f>
        <v>117514</v>
      </c>
      <c r="H37" s="3"/>
      <c r="I37" s="3">
        <f>SUM(I30:I36)</f>
        <v>99022</v>
      </c>
      <c r="J37" s="64"/>
      <c r="K37" s="42"/>
      <c r="L37" s="42"/>
      <c r="M37" s="1"/>
      <c r="N37" s="1"/>
      <c r="O37" s="1"/>
    </row>
    <row r="38" spans="1:15" ht="15.75">
      <c r="A38" s="7"/>
      <c r="B38" s="7" t="s">
        <v>80</v>
      </c>
      <c r="C38" s="7"/>
      <c r="D38" s="7"/>
      <c r="E38" s="7"/>
      <c r="F38" s="7"/>
      <c r="G38" s="4">
        <v>3558</v>
      </c>
      <c r="H38" s="3"/>
      <c r="I38" s="4">
        <v>2723</v>
      </c>
      <c r="J38" s="64"/>
      <c r="K38" s="42"/>
      <c r="L38" s="42"/>
      <c r="M38" s="1"/>
      <c r="N38" s="1"/>
      <c r="O38" s="1"/>
    </row>
    <row r="39" spans="1:15" ht="15.75">
      <c r="A39" s="7"/>
      <c r="B39" s="7"/>
      <c r="C39" s="7"/>
      <c r="D39" s="7"/>
      <c r="E39" s="7"/>
      <c r="F39" s="7"/>
      <c r="G39" s="13">
        <f>+G37+G38</f>
        <v>121072</v>
      </c>
      <c r="H39" s="3"/>
      <c r="I39" s="13">
        <f>+I37+I38</f>
        <v>101745</v>
      </c>
      <c r="J39" s="64"/>
      <c r="K39" s="65"/>
      <c r="L39" s="42"/>
      <c r="M39" s="1"/>
      <c r="N39" s="1"/>
      <c r="O39" s="1"/>
    </row>
    <row r="40" spans="1:15" ht="15.75">
      <c r="A40" s="7"/>
      <c r="B40" s="7"/>
      <c r="C40" s="7"/>
      <c r="D40" s="7"/>
      <c r="E40" s="7"/>
      <c r="F40" s="7"/>
      <c r="G40" s="3"/>
      <c r="H40" s="7"/>
      <c r="I40" s="3"/>
      <c r="J40" s="64"/>
      <c r="K40" s="42"/>
      <c r="L40" s="42"/>
      <c r="M40" s="1"/>
      <c r="N40" s="1"/>
      <c r="O40" s="1"/>
    </row>
    <row r="41" spans="1:15" ht="15.75">
      <c r="A41" s="12" t="s">
        <v>68</v>
      </c>
      <c r="B41" s="7"/>
      <c r="C41" s="7"/>
      <c r="D41" s="7"/>
      <c r="E41" s="7"/>
      <c r="F41" s="7"/>
      <c r="G41" s="7"/>
      <c r="H41" s="7"/>
      <c r="I41" s="7"/>
      <c r="J41" s="1"/>
      <c r="K41" s="41"/>
      <c r="L41" s="42"/>
      <c r="M41" s="1"/>
      <c r="N41" s="1"/>
      <c r="O41" s="1"/>
    </row>
    <row r="42" spans="1:15" ht="15.75">
      <c r="A42" s="7"/>
      <c r="B42" s="7" t="s">
        <v>79</v>
      </c>
      <c r="C42" s="7"/>
      <c r="D42" s="7"/>
      <c r="E42" s="7"/>
      <c r="F42" s="7"/>
      <c r="G42" s="7">
        <v>93695</v>
      </c>
      <c r="H42" s="7"/>
      <c r="I42" s="7">
        <v>100352</v>
      </c>
      <c r="J42" s="1"/>
      <c r="K42" s="41"/>
      <c r="L42" s="42"/>
      <c r="M42" s="1"/>
      <c r="N42" s="1"/>
      <c r="O42" s="1"/>
    </row>
    <row r="43" spans="1:15" ht="15.75">
      <c r="A43" s="7"/>
      <c r="B43" s="7" t="s">
        <v>11</v>
      </c>
      <c r="C43" s="7"/>
      <c r="D43" s="7"/>
      <c r="E43" s="7"/>
      <c r="F43" s="7"/>
      <c r="G43" s="7">
        <v>25534</v>
      </c>
      <c r="H43" s="7"/>
      <c r="I43" s="7">
        <v>20689</v>
      </c>
      <c r="J43" s="1"/>
      <c r="K43" s="41"/>
      <c r="L43" s="42"/>
      <c r="M43" s="1"/>
      <c r="N43" s="1"/>
      <c r="O43" s="1"/>
    </row>
    <row r="44" spans="1:15" ht="15.75">
      <c r="A44" s="7"/>
      <c r="B44" s="7"/>
      <c r="C44" s="7"/>
      <c r="D44" s="7"/>
      <c r="E44" s="7"/>
      <c r="F44" s="7"/>
      <c r="G44" s="13">
        <f>SUM(G42:G43)</f>
        <v>119229</v>
      </c>
      <c r="H44" s="7"/>
      <c r="I44" s="13">
        <f>SUM(I42:I43)</f>
        <v>121041</v>
      </c>
      <c r="J44" s="64"/>
      <c r="K44" s="42"/>
      <c r="L44" s="42"/>
      <c r="M44" s="1"/>
      <c r="N44" s="1"/>
      <c r="O44" s="1"/>
    </row>
    <row r="45" spans="1:15" ht="15.75">
      <c r="A45" s="7"/>
      <c r="B45" s="7"/>
      <c r="C45" s="7"/>
      <c r="D45" s="7"/>
      <c r="E45" s="7"/>
      <c r="F45" s="7"/>
      <c r="G45" s="7"/>
      <c r="H45" s="7"/>
      <c r="I45" s="7"/>
      <c r="J45" s="1"/>
      <c r="K45" s="41"/>
      <c r="L45" s="42"/>
      <c r="M45" s="1"/>
      <c r="N45" s="1"/>
      <c r="O45" s="1"/>
    </row>
    <row r="46" spans="1:15" ht="15.75">
      <c r="A46" s="12" t="s">
        <v>69</v>
      </c>
      <c r="B46" s="7"/>
      <c r="C46" s="7"/>
      <c r="D46" s="7"/>
      <c r="E46" s="7"/>
      <c r="F46" s="7"/>
      <c r="G46" s="3"/>
      <c r="H46" s="3"/>
      <c r="I46" s="3"/>
      <c r="J46" s="64"/>
      <c r="K46" s="41"/>
      <c r="L46" s="42"/>
      <c r="M46" s="1"/>
      <c r="N46" s="1"/>
      <c r="O46" s="1"/>
    </row>
    <row r="47" spans="1:15" ht="15.75">
      <c r="A47" s="7"/>
      <c r="B47" s="7" t="s">
        <v>45</v>
      </c>
      <c r="C47" s="7"/>
      <c r="D47" s="7"/>
      <c r="E47" s="7"/>
      <c r="F47" s="7"/>
      <c r="G47" s="3">
        <v>102707</v>
      </c>
      <c r="H47" s="3"/>
      <c r="I47" s="3">
        <v>128602</v>
      </c>
      <c r="J47" s="64"/>
      <c r="K47" s="41"/>
      <c r="L47" s="42"/>
      <c r="M47" s="1"/>
      <c r="N47" s="1"/>
      <c r="O47" s="1"/>
    </row>
    <row r="48" spans="1:15" ht="15.75">
      <c r="A48" s="54"/>
      <c r="B48" s="7" t="s">
        <v>8</v>
      </c>
      <c r="C48" s="7"/>
      <c r="D48" s="7"/>
      <c r="E48" s="7"/>
      <c r="F48" s="7"/>
      <c r="G48" s="3">
        <v>180054</v>
      </c>
      <c r="H48" s="3"/>
      <c r="I48" s="3">
        <v>163472</v>
      </c>
      <c r="J48" s="64"/>
      <c r="K48" s="41"/>
      <c r="L48" s="42"/>
      <c r="M48" s="1"/>
      <c r="N48" s="1"/>
      <c r="O48" s="1"/>
    </row>
    <row r="49" spans="1:15" ht="15.75">
      <c r="A49" s="54"/>
      <c r="B49" s="7" t="s">
        <v>48</v>
      </c>
      <c r="C49" s="7"/>
      <c r="D49" s="7"/>
      <c r="E49" s="7"/>
      <c r="F49" s="7"/>
      <c r="G49" s="3">
        <v>5050</v>
      </c>
      <c r="H49" s="3"/>
      <c r="I49" s="3">
        <v>3609</v>
      </c>
      <c r="J49" s="64"/>
      <c r="K49" s="41"/>
      <c r="L49" s="42"/>
      <c r="M49" s="1"/>
      <c r="N49" s="1"/>
      <c r="O49" s="1"/>
    </row>
    <row r="50" spans="1:15" ht="15.75">
      <c r="A50" s="54"/>
      <c r="B50" s="7" t="s">
        <v>88</v>
      </c>
      <c r="C50" s="7"/>
      <c r="D50" s="7"/>
      <c r="E50" s="7"/>
      <c r="F50" s="7"/>
      <c r="G50" s="3">
        <v>2</v>
      </c>
      <c r="H50" s="3"/>
      <c r="I50" s="3">
        <v>475</v>
      </c>
      <c r="J50" s="64"/>
      <c r="K50" s="41"/>
      <c r="L50" s="42"/>
      <c r="M50" s="1"/>
      <c r="N50" s="1"/>
      <c r="O50" s="1"/>
    </row>
    <row r="51" spans="1:15" ht="15.75">
      <c r="A51" s="7"/>
      <c r="B51" s="7" t="s">
        <v>17</v>
      </c>
      <c r="C51" s="7"/>
      <c r="D51" s="7"/>
      <c r="E51" s="7"/>
      <c r="F51" s="7"/>
      <c r="G51" s="3">
        <v>147</v>
      </c>
      <c r="H51" s="3"/>
      <c r="I51" s="3">
        <v>417</v>
      </c>
      <c r="J51" s="64"/>
      <c r="K51" s="41"/>
      <c r="L51" s="42"/>
      <c r="M51" s="1"/>
      <c r="N51" s="1"/>
      <c r="O51" s="1"/>
    </row>
    <row r="52" spans="1:15" ht="15.75">
      <c r="A52" s="7"/>
      <c r="B52" s="7"/>
      <c r="C52" s="7"/>
      <c r="D52" s="7"/>
      <c r="E52" s="7"/>
      <c r="F52" s="7"/>
      <c r="G52" s="13">
        <f>SUM(G47:G51)</f>
        <v>287960</v>
      </c>
      <c r="H52" s="3"/>
      <c r="I52" s="13">
        <f>SUM(I47:I51)</f>
        <v>296575</v>
      </c>
      <c r="J52" s="1"/>
      <c r="K52" s="41"/>
      <c r="L52" s="42"/>
      <c r="M52" s="1"/>
      <c r="N52" s="1"/>
      <c r="O52" s="1"/>
    </row>
    <row r="53" spans="1:15" ht="16.5" thickBot="1">
      <c r="A53" s="12" t="s">
        <v>70</v>
      </c>
      <c r="C53" s="7"/>
      <c r="D53" s="7"/>
      <c r="E53" s="7"/>
      <c r="F53" s="7"/>
      <c r="G53" s="66">
        <f>+G44+G52</f>
        <v>407189</v>
      </c>
      <c r="H53" s="3"/>
      <c r="I53" s="66">
        <f>+I44+I52</f>
        <v>417616</v>
      </c>
      <c r="J53" s="1"/>
      <c r="K53" s="41"/>
      <c r="L53" s="42"/>
      <c r="M53" s="1"/>
      <c r="N53" s="1"/>
      <c r="O53" s="1"/>
    </row>
    <row r="54" spans="1:15" ht="15.75">
      <c r="A54" s="7"/>
      <c r="B54" s="7"/>
      <c r="C54" s="7"/>
      <c r="D54" s="7"/>
      <c r="E54" s="7"/>
      <c r="F54" s="7"/>
      <c r="G54" s="7">
        <f>G25-G55</f>
        <v>0</v>
      </c>
      <c r="H54" s="7"/>
      <c r="I54" s="7">
        <f>I25-I55</f>
        <v>0</v>
      </c>
      <c r="J54" s="1"/>
      <c r="K54" s="41"/>
      <c r="L54" s="42"/>
      <c r="M54" s="1"/>
      <c r="N54" s="1"/>
      <c r="O54" s="1"/>
    </row>
    <row r="55" spans="1:15" ht="16.5" thickBot="1">
      <c r="A55" s="12" t="s">
        <v>71</v>
      </c>
      <c r="B55" s="7"/>
      <c r="C55" s="7"/>
      <c r="D55" s="7"/>
      <c r="E55" s="7"/>
      <c r="F55" s="7"/>
      <c r="G55" s="23">
        <f>+G39+G53</f>
        <v>528261</v>
      </c>
      <c r="H55" s="7"/>
      <c r="I55" s="23">
        <f>+I39+I53</f>
        <v>519361</v>
      </c>
      <c r="J55" s="1"/>
      <c r="K55" s="41"/>
      <c r="L55" s="42"/>
      <c r="M55" s="1"/>
      <c r="N55" s="1"/>
      <c r="O55" s="1"/>
    </row>
    <row r="56" spans="1:15" ht="16.5" thickTop="1">
      <c r="A56" s="7"/>
      <c r="B56" s="7"/>
      <c r="C56" s="7"/>
      <c r="D56" s="7"/>
      <c r="E56" s="7"/>
      <c r="F56" s="7"/>
      <c r="G56" s="7"/>
      <c r="H56" s="7"/>
      <c r="I56" s="7"/>
      <c r="J56" s="1"/>
      <c r="K56" s="41"/>
      <c r="L56" s="42"/>
      <c r="M56" s="1"/>
      <c r="N56" s="1"/>
      <c r="O56" s="1"/>
    </row>
    <row r="57" spans="1:15" ht="15.75">
      <c r="A57" s="7"/>
      <c r="B57" s="7"/>
      <c r="C57" s="7"/>
      <c r="D57" s="7"/>
      <c r="E57" s="7"/>
      <c r="F57" s="7"/>
      <c r="G57" s="7"/>
      <c r="H57" s="7"/>
      <c r="I57" s="7"/>
      <c r="J57" s="1"/>
      <c r="K57" s="41"/>
      <c r="L57" s="42"/>
      <c r="M57" s="1"/>
      <c r="N57" s="1"/>
      <c r="O57" s="1"/>
    </row>
    <row r="58" spans="1:15" ht="16.5" thickBot="1">
      <c r="A58" s="12" t="s">
        <v>72</v>
      </c>
      <c r="B58" s="7"/>
      <c r="C58" s="7"/>
      <c r="D58" s="7"/>
      <c r="E58" s="7"/>
      <c r="F58" s="7"/>
      <c r="G58" s="24">
        <f>+G37/G30</f>
        <v>1.3854352106200116</v>
      </c>
      <c r="H58" s="8"/>
      <c r="I58" s="24">
        <f>+I37/I30</f>
        <v>1.5281408663713947</v>
      </c>
      <c r="J58" s="67"/>
      <c r="K58" s="68"/>
      <c r="L58" s="69"/>
      <c r="M58" s="1"/>
      <c r="N58" s="1"/>
      <c r="O58" s="1"/>
    </row>
    <row r="59" spans="1:15" ht="16.5" thickTop="1">
      <c r="A59" s="7"/>
      <c r="B59" s="7"/>
      <c r="C59" s="7"/>
      <c r="D59" s="7"/>
      <c r="E59" s="7"/>
      <c r="F59" s="7"/>
      <c r="G59" s="8"/>
      <c r="H59" s="8"/>
      <c r="I59" s="8"/>
      <c r="J59" s="67"/>
      <c r="K59" s="68"/>
      <c r="L59" s="69"/>
      <c r="M59" s="1"/>
      <c r="N59" s="1"/>
      <c r="O59" s="1"/>
    </row>
    <row r="60" spans="1:15" ht="15.75">
      <c r="A60" s="7"/>
      <c r="B60" s="7"/>
      <c r="C60" s="7"/>
      <c r="D60" s="7"/>
      <c r="E60" s="7"/>
      <c r="F60" s="7"/>
      <c r="G60" s="7"/>
      <c r="H60" s="7"/>
      <c r="I60" s="7"/>
      <c r="J60" s="1"/>
      <c r="K60" s="41"/>
      <c r="L60" s="42"/>
      <c r="M60" s="1"/>
      <c r="N60" s="1"/>
      <c r="O60" s="1"/>
    </row>
    <row r="61" spans="1:15" ht="15.75">
      <c r="A61" s="56" t="s">
        <v>111</v>
      </c>
      <c r="C61" s="1"/>
      <c r="D61" s="7"/>
      <c r="E61" s="7"/>
      <c r="F61" s="7"/>
      <c r="G61" s="7"/>
      <c r="H61" s="7"/>
      <c r="I61" s="7"/>
      <c r="J61" s="1"/>
      <c r="K61" s="41"/>
      <c r="L61" s="42"/>
      <c r="M61" s="1"/>
      <c r="N61" s="1"/>
      <c r="O61" s="1"/>
    </row>
    <row r="62" spans="1:15" ht="15.75">
      <c r="A62" s="12" t="s">
        <v>110</v>
      </c>
      <c r="C62" s="1"/>
      <c r="D62" s="7"/>
      <c r="E62" s="7"/>
      <c r="F62" s="7"/>
      <c r="G62" s="7"/>
      <c r="H62" s="7"/>
      <c r="I62" s="7"/>
      <c r="J62" s="1"/>
      <c r="K62" s="41"/>
      <c r="L62" s="42"/>
      <c r="M62" s="1"/>
      <c r="N62" s="1"/>
      <c r="O62" s="1"/>
    </row>
    <row r="63" spans="1:15" ht="15.75">
      <c r="A63" s="7"/>
      <c r="B63" s="7"/>
      <c r="C63" s="7"/>
      <c r="D63" s="7"/>
      <c r="E63" s="7"/>
      <c r="F63" s="7"/>
      <c r="G63" s="7"/>
      <c r="H63" s="7"/>
      <c r="I63" s="7"/>
      <c r="J63" s="1"/>
      <c r="K63" s="41"/>
      <c r="L63" s="42"/>
      <c r="M63" s="1"/>
      <c r="N63" s="1"/>
      <c r="O63" s="1"/>
    </row>
  </sheetData>
  <printOptions/>
  <pageMargins left="1.25" right="0" top="0.5" bottom="0.25" header="0.5" footer="0.5"/>
  <pageSetup blackAndWhite="1" fitToHeight="1" fitToWidth="1" horizontalDpi="300" verticalDpi="300" orientation="portrait" paperSize="9" scale="83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workbookViewId="0" topLeftCell="A50">
      <selection activeCell="H60" sqref="H60"/>
    </sheetView>
  </sheetViews>
  <sheetFormatPr defaultColWidth="9.140625" defaultRowHeight="12.75"/>
  <cols>
    <col min="1" max="4" width="9.140625" style="20" customWidth="1"/>
    <col min="5" max="5" width="19.8515625" style="20" customWidth="1"/>
    <col min="6" max="6" width="14.57421875" style="91" customWidth="1"/>
    <col min="7" max="7" width="4.7109375" style="20" customWidth="1"/>
    <col min="8" max="8" width="14.8515625" style="20" customWidth="1"/>
    <col min="9" max="9" width="9.140625" style="20" customWidth="1"/>
    <col min="10" max="16384" width="9.140625" style="15" customWidth="1"/>
  </cols>
  <sheetData>
    <row r="1" spans="1:9" s="14" customFormat="1" ht="18.75">
      <c r="A1" s="32" t="str">
        <f>+'IS'!A1</f>
        <v>HUAT LAI RESOURCES BERHAD (323273 - T)</v>
      </c>
      <c r="B1" s="33"/>
      <c r="C1" s="33"/>
      <c r="D1" s="33"/>
      <c r="E1" s="33"/>
      <c r="F1" s="90"/>
      <c r="G1" s="33"/>
      <c r="H1" s="33"/>
      <c r="I1" s="33"/>
    </row>
    <row r="2" ht="14.25">
      <c r="A2" s="34" t="str">
        <f>+'IS'!A2</f>
        <v>(Incorporated in Malaysia)</v>
      </c>
    </row>
    <row r="3" ht="12.75">
      <c r="A3" s="35"/>
    </row>
    <row r="4" ht="15.75">
      <c r="A4" s="22" t="s">
        <v>119</v>
      </c>
    </row>
    <row r="5" ht="15.75">
      <c r="A5" s="22" t="s">
        <v>152</v>
      </c>
    </row>
    <row r="6" ht="15.75">
      <c r="A6" s="12" t="s">
        <v>21</v>
      </c>
    </row>
    <row r="8" ht="15.75">
      <c r="A8" s="22"/>
    </row>
    <row r="9" spans="1:8" ht="15.75">
      <c r="A9" s="17"/>
      <c r="B9" s="17"/>
      <c r="C9" s="17"/>
      <c r="D9" s="17"/>
      <c r="E9" s="17"/>
      <c r="F9" s="92" t="s">
        <v>94</v>
      </c>
      <c r="G9" s="17"/>
      <c r="H9" s="36" t="str">
        <f>F9</f>
        <v>Period</v>
      </c>
    </row>
    <row r="10" spans="1:8" ht="15.75">
      <c r="A10" s="17"/>
      <c r="B10" s="17"/>
      <c r="C10" s="17"/>
      <c r="D10" s="17"/>
      <c r="E10" s="17"/>
      <c r="F10" s="92" t="s">
        <v>42</v>
      </c>
      <c r="G10" s="17"/>
      <c r="H10" s="36" t="s">
        <v>42</v>
      </c>
    </row>
    <row r="11" spans="1:8" ht="15.75">
      <c r="A11" s="17"/>
      <c r="B11" s="17"/>
      <c r="C11" s="17"/>
      <c r="D11" s="17"/>
      <c r="E11" s="17"/>
      <c r="F11" s="85" t="str">
        <f>+'IS'!I12</f>
        <v>31/12/10</v>
      </c>
      <c r="G11" s="17"/>
      <c r="H11" s="85" t="str">
        <f>+'IS'!K12</f>
        <v>31/12/09</v>
      </c>
    </row>
    <row r="12" spans="2:8" ht="15.75">
      <c r="B12" s="17"/>
      <c r="C12" s="17"/>
      <c r="D12" s="17"/>
      <c r="E12" s="17"/>
      <c r="F12" s="92" t="s">
        <v>3</v>
      </c>
      <c r="G12" s="17"/>
      <c r="H12" s="36" t="s">
        <v>3</v>
      </c>
    </row>
    <row r="13" spans="2:8" ht="15.75">
      <c r="B13" s="17"/>
      <c r="C13" s="17"/>
      <c r="D13" s="17"/>
      <c r="E13" s="17"/>
      <c r="F13" s="92"/>
      <c r="G13" s="17"/>
      <c r="H13" s="86"/>
    </row>
    <row r="14" spans="1:5" ht="15.75">
      <c r="A14" s="22" t="s">
        <v>59</v>
      </c>
      <c r="B14" s="17"/>
      <c r="C14" s="17"/>
      <c r="D14" s="17"/>
      <c r="E14" s="17"/>
    </row>
    <row r="15" spans="1:8" ht="15.75">
      <c r="A15" s="17"/>
      <c r="B15" s="17"/>
      <c r="C15" s="17"/>
      <c r="D15" s="17"/>
      <c r="E15" s="17"/>
      <c r="F15" s="93"/>
      <c r="G15" s="17"/>
      <c r="H15" s="17"/>
    </row>
    <row r="16" spans="1:8" ht="15.75">
      <c r="A16" s="17" t="s">
        <v>124</v>
      </c>
      <c r="B16" s="17"/>
      <c r="C16" s="17"/>
      <c r="D16" s="89"/>
      <c r="E16" s="17"/>
      <c r="F16" s="98"/>
      <c r="G16" s="18"/>
      <c r="H16" s="18"/>
    </row>
    <row r="17" spans="1:8" ht="15.75">
      <c r="A17" s="89" t="s">
        <v>169</v>
      </c>
      <c r="B17" s="17"/>
      <c r="C17" s="17"/>
      <c r="D17" s="89"/>
      <c r="E17" s="17"/>
      <c r="F17" s="98">
        <f>'IS'!I30</f>
        <v>24592</v>
      </c>
      <c r="G17" s="18"/>
      <c r="H17" s="18">
        <v>5206</v>
      </c>
    </row>
    <row r="18" spans="1:8" ht="15.75">
      <c r="A18" s="89" t="s">
        <v>170</v>
      </c>
      <c r="B18" s="17"/>
      <c r="C18" s="17"/>
      <c r="D18" s="89"/>
      <c r="E18" s="17"/>
      <c r="F18" s="98">
        <v>0</v>
      </c>
      <c r="G18" s="18"/>
      <c r="H18" s="18">
        <v>5195</v>
      </c>
    </row>
    <row r="19" spans="1:8" ht="15.75">
      <c r="A19" s="17"/>
      <c r="B19" s="17"/>
      <c r="C19" s="17"/>
      <c r="D19" s="89"/>
      <c r="E19" s="17"/>
      <c r="F19" s="98"/>
      <c r="G19" s="18"/>
      <c r="H19" s="18"/>
    </row>
    <row r="20" spans="1:8" ht="15.75">
      <c r="A20" s="17" t="s">
        <v>26</v>
      </c>
      <c r="B20" s="17"/>
      <c r="C20" s="17"/>
      <c r="D20" s="17"/>
      <c r="E20" s="17"/>
      <c r="F20" s="98"/>
      <c r="G20" s="18"/>
      <c r="H20" s="18"/>
    </row>
    <row r="21" spans="1:8" ht="15.75">
      <c r="A21" s="17" t="s">
        <v>89</v>
      </c>
      <c r="B21" s="17"/>
      <c r="C21" s="17"/>
      <c r="D21" s="17"/>
      <c r="E21" s="17"/>
      <c r="F21" s="98">
        <v>100</v>
      </c>
      <c r="G21" s="18"/>
      <c r="H21" s="18">
        <v>100</v>
      </c>
    </row>
    <row r="22" spans="1:8" ht="15.75">
      <c r="A22" s="17" t="s">
        <v>153</v>
      </c>
      <c r="B22" s="17"/>
      <c r="C22" s="17"/>
      <c r="D22" s="17"/>
      <c r="E22" s="17"/>
      <c r="F22" s="98">
        <v>1625</v>
      </c>
      <c r="G22" s="18"/>
      <c r="H22" s="18">
        <v>2691</v>
      </c>
    </row>
    <row r="23" spans="1:8" ht="15.75">
      <c r="A23" s="17" t="s">
        <v>171</v>
      </c>
      <c r="B23" s="17"/>
      <c r="C23" s="17"/>
      <c r="D23" s="17"/>
      <c r="E23" s="17"/>
      <c r="F23" s="98">
        <v>0</v>
      </c>
      <c r="G23" s="18"/>
      <c r="H23" s="18">
        <v>118</v>
      </c>
    </row>
    <row r="24" spans="1:8" ht="15.75">
      <c r="A24" s="17" t="s">
        <v>55</v>
      </c>
      <c r="B24" s="17"/>
      <c r="C24" s="17"/>
      <c r="D24" s="17"/>
      <c r="E24" s="17"/>
      <c r="F24" s="98">
        <v>32190</v>
      </c>
      <c r="G24" s="18"/>
      <c r="H24" s="18">
        <v>27117</v>
      </c>
    </row>
    <row r="25" spans="1:8" ht="15.75">
      <c r="A25" s="17" t="s">
        <v>157</v>
      </c>
      <c r="B25" s="17"/>
      <c r="C25" s="17"/>
      <c r="D25" s="17"/>
      <c r="E25" s="17"/>
      <c r="F25" s="98">
        <v>20</v>
      </c>
      <c r="G25" s="18"/>
      <c r="H25" s="18">
        <v>0</v>
      </c>
    </row>
    <row r="26" spans="1:8" ht="15.75">
      <c r="A26" s="17" t="s">
        <v>166</v>
      </c>
      <c r="B26" s="17"/>
      <c r="C26" s="17"/>
      <c r="D26" s="17"/>
      <c r="E26" s="17"/>
      <c r="F26" s="98">
        <v>581</v>
      </c>
      <c r="G26" s="18"/>
      <c r="H26" s="18">
        <v>0</v>
      </c>
    </row>
    <row r="27" spans="1:8" ht="15.75">
      <c r="A27" s="17" t="s">
        <v>139</v>
      </c>
      <c r="B27" s="17"/>
      <c r="C27" s="17"/>
      <c r="D27" s="17"/>
      <c r="E27" s="17"/>
      <c r="F27" s="98">
        <v>0</v>
      </c>
      <c r="G27" s="18"/>
      <c r="H27" s="18">
        <v>-5803</v>
      </c>
    </row>
    <row r="28" spans="1:8" ht="15.75">
      <c r="A28" s="17" t="s">
        <v>25</v>
      </c>
      <c r="B28" s="17"/>
      <c r="C28" s="17"/>
      <c r="D28" s="17"/>
      <c r="E28" s="17"/>
      <c r="F28" s="98">
        <f>-'IS'!I24</f>
        <v>14499</v>
      </c>
      <c r="G28" s="18"/>
      <c r="H28" s="18">
        <v>13773</v>
      </c>
    </row>
    <row r="29" spans="1:8" ht="15.75">
      <c r="A29" s="17" t="s">
        <v>27</v>
      </c>
      <c r="B29" s="17"/>
      <c r="C29" s="17"/>
      <c r="D29" s="17"/>
      <c r="E29" s="17"/>
      <c r="F29" s="98">
        <v>-486</v>
      </c>
      <c r="G29" s="18"/>
      <c r="H29" s="18">
        <v>-370</v>
      </c>
    </row>
    <row r="30" spans="1:8" ht="15.75">
      <c r="A30" s="17" t="s">
        <v>138</v>
      </c>
      <c r="B30" s="17"/>
      <c r="C30" s="17"/>
      <c r="D30" s="17"/>
      <c r="E30" s="17"/>
      <c r="F30" s="98">
        <v>10</v>
      </c>
      <c r="G30" s="18"/>
      <c r="H30" s="18">
        <v>400</v>
      </c>
    </row>
    <row r="31" spans="1:8" ht="15.75">
      <c r="A31" s="17" t="s">
        <v>155</v>
      </c>
      <c r="B31" s="17"/>
      <c r="C31" s="17"/>
      <c r="D31" s="17"/>
      <c r="E31" s="17"/>
      <c r="F31" s="98">
        <v>-47</v>
      </c>
      <c r="G31" s="87"/>
      <c r="H31" s="87">
        <v>2</v>
      </c>
    </row>
    <row r="32" spans="1:8" ht="15.75">
      <c r="A32" s="17" t="s">
        <v>95</v>
      </c>
      <c r="B32" s="17"/>
      <c r="C32" s="17"/>
      <c r="D32" s="17"/>
      <c r="E32" s="17"/>
      <c r="F32" s="99">
        <v>5750</v>
      </c>
      <c r="G32" s="18"/>
      <c r="H32" s="21">
        <v>4264</v>
      </c>
    </row>
    <row r="33" spans="1:8" ht="15.75">
      <c r="A33" s="17" t="s">
        <v>76</v>
      </c>
      <c r="B33" s="17"/>
      <c r="C33" s="17"/>
      <c r="D33" s="17"/>
      <c r="E33" s="17"/>
      <c r="F33" s="98">
        <f>SUM(F16:F32)</f>
        <v>78834</v>
      </c>
      <c r="G33" s="18"/>
      <c r="H33" s="18">
        <f>SUM(H16:H32)</f>
        <v>52693</v>
      </c>
    </row>
    <row r="34" spans="1:8" ht="15.75">
      <c r="A34" s="17"/>
      <c r="B34" s="17"/>
      <c r="C34" s="17"/>
      <c r="D34" s="17"/>
      <c r="E34" s="17"/>
      <c r="F34" s="98"/>
      <c r="G34" s="18"/>
      <c r="H34" s="18"/>
    </row>
    <row r="35" spans="1:8" ht="15.75">
      <c r="A35" s="17" t="s">
        <v>156</v>
      </c>
      <c r="B35" s="17"/>
      <c r="C35" s="17"/>
      <c r="D35" s="17"/>
      <c r="E35" s="17"/>
      <c r="F35" s="98">
        <v>-9824</v>
      </c>
      <c r="G35" s="18"/>
      <c r="H35" s="18">
        <v>17313</v>
      </c>
    </row>
    <row r="36" spans="1:8" ht="15.75">
      <c r="A36" s="17" t="s">
        <v>160</v>
      </c>
      <c r="B36" s="17"/>
      <c r="C36" s="17"/>
      <c r="D36" s="17"/>
      <c r="E36" s="17"/>
      <c r="F36" s="98">
        <v>5416</v>
      </c>
      <c r="G36" s="18"/>
      <c r="H36" s="18">
        <v>-8384</v>
      </c>
    </row>
    <row r="37" spans="1:8" ht="15.75">
      <c r="A37" s="17" t="s">
        <v>97</v>
      </c>
      <c r="B37" s="17"/>
      <c r="C37" s="17"/>
      <c r="D37" s="17"/>
      <c r="E37" s="17"/>
      <c r="F37" s="99">
        <v>-27895</v>
      </c>
      <c r="G37" s="18"/>
      <c r="H37" s="21">
        <v>-12347</v>
      </c>
    </row>
    <row r="38" spans="1:8" ht="15.75">
      <c r="A38" s="17"/>
      <c r="B38" s="17"/>
      <c r="C38" s="17"/>
      <c r="D38" s="17"/>
      <c r="E38" s="17"/>
      <c r="F38" s="98"/>
      <c r="G38" s="18"/>
      <c r="H38" s="18"/>
    </row>
    <row r="39" spans="1:8" ht="15.75">
      <c r="A39" s="17" t="s">
        <v>53</v>
      </c>
      <c r="B39" s="17"/>
      <c r="C39" s="17"/>
      <c r="D39" s="17"/>
      <c r="E39" s="17"/>
      <c r="F39" s="98">
        <f>SUM(F33:F37)</f>
        <v>46531</v>
      </c>
      <c r="G39" s="18"/>
      <c r="H39" s="18">
        <f>SUM(H33:H37)</f>
        <v>49275</v>
      </c>
    </row>
    <row r="40" spans="1:8" ht="15.75">
      <c r="A40" s="17"/>
      <c r="B40" s="17"/>
      <c r="C40" s="17"/>
      <c r="D40" s="17"/>
      <c r="E40" s="17"/>
      <c r="F40" s="98"/>
      <c r="G40" s="18"/>
      <c r="H40" s="18"/>
    </row>
    <row r="41" spans="1:8" ht="15.75">
      <c r="A41" s="17" t="s">
        <v>77</v>
      </c>
      <c r="B41" s="17"/>
      <c r="C41" s="17"/>
      <c r="D41" s="17"/>
      <c r="E41" s="17"/>
      <c r="F41" s="98">
        <v>-1420</v>
      </c>
      <c r="G41" s="18"/>
      <c r="H41" s="18">
        <v>-882</v>
      </c>
    </row>
    <row r="42" spans="1:8" ht="15.75">
      <c r="A42" s="17" t="s">
        <v>128</v>
      </c>
      <c r="B42" s="17"/>
      <c r="C42" s="17"/>
      <c r="D42" s="17"/>
      <c r="E42" s="17"/>
      <c r="F42" s="98">
        <v>124</v>
      </c>
      <c r="G42" s="18"/>
      <c r="H42" s="18">
        <v>136</v>
      </c>
    </row>
    <row r="43" spans="1:8" ht="15.75">
      <c r="A43" s="17" t="s">
        <v>54</v>
      </c>
      <c r="B43" s="17"/>
      <c r="C43" s="17"/>
      <c r="D43" s="17"/>
      <c r="E43" s="17"/>
      <c r="F43" s="100">
        <f>SUM(F39:F42)</f>
        <v>45235</v>
      </c>
      <c r="G43" s="18"/>
      <c r="H43" s="88">
        <f>SUM(H39:H42)</f>
        <v>48529</v>
      </c>
    </row>
    <row r="44" spans="1:8" ht="15.75">
      <c r="A44" s="17"/>
      <c r="B44" s="17"/>
      <c r="C44" s="17"/>
      <c r="D44" s="17"/>
      <c r="E44" s="17"/>
      <c r="F44" s="93"/>
      <c r="G44" s="17"/>
      <c r="H44" s="16"/>
    </row>
    <row r="45" spans="1:8" ht="15.75">
      <c r="A45" s="17"/>
      <c r="B45" s="17"/>
      <c r="C45" s="17"/>
      <c r="D45" s="17"/>
      <c r="E45" s="17"/>
      <c r="F45" s="93"/>
      <c r="G45" s="17"/>
      <c r="H45" s="16"/>
    </row>
    <row r="46" spans="1:8" ht="15.75">
      <c r="A46" s="22" t="s">
        <v>51</v>
      </c>
      <c r="B46" s="17"/>
      <c r="C46" s="17"/>
      <c r="D46" s="17"/>
      <c r="E46" s="17"/>
      <c r="F46" s="93"/>
      <c r="G46" s="17"/>
      <c r="H46" s="16"/>
    </row>
    <row r="47" spans="1:8" ht="15.75">
      <c r="A47" s="17"/>
      <c r="B47" s="17"/>
      <c r="C47" s="17"/>
      <c r="D47" s="17"/>
      <c r="E47" s="17"/>
      <c r="F47" s="93"/>
      <c r="G47" s="17"/>
      <c r="H47" s="16"/>
    </row>
    <row r="48" spans="1:8" ht="15.75">
      <c r="A48" s="17" t="s">
        <v>28</v>
      </c>
      <c r="B48" s="17"/>
      <c r="C48" s="17"/>
      <c r="D48" s="17"/>
      <c r="E48" s="17"/>
      <c r="F48" s="98">
        <f>-F29</f>
        <v>486</v>
      </c>
      <c r="G48" s="18"/>
      <c r="H48" s="98">
        <f>-H29</f>
        <v>370</v>
      </c>
    </row>
    <row r="49" spans="1:8" ht="15.75">
      <c r="A49" s="17" t="s">
        <v>29</v>
      </c>
      <c r="B49" s="17"/>
      <c r="C49" s="17"/>
      <c r="D49" s="17"/>
      <c r="E49" s="17"/>
      <c r="F49" s="98">
        <v>-27251</v>
      </c>
      <c r="G49" s="18"/>
      <c r="H49" s="18">
        <v>-20204</v>
      </c>
    </row>
    <row r="50" spans="1:8" ht="15.75">
      <c r="A50" s="17" t="s">
        <v>154</v>
      </c>
      <c r="B50" s="17"/>
      <c r="C50" s="17"/>
      <c r="D50" s="17"/>
      <c r="E50" s="17"/>
      <c r="F50" s="98">
        <v>0</v>
      </c>
      <c r="G50" s="18"/>
      <c r="H50" s="18">
        <v>-464</v>
      </c>
    </row>
    <row r="51" spans="1:8" ht="15.75">
      <c r="A51" s="17" t="s">
        <v>129</v>
      </c>
      <c r="B51" s="17"/>
      <c r="C51" s="17"/>
      <c r="D51" s="17"/>
      <c r="E51" s="17"/>
      <c r="F51" s="98">
        <v>0</v>
      </c>
      <c r="G51" s="18"/>
      <c r="H51" s="18">
        <v>-7329</v>
      </c>
    </row>
    <row r="52" spans="1:8" ht="15.75">
      <c r="A52" s="17" t="s">
        <v>130</v>
      </c>
      <c r="B52" s="17"/>
      <c r="C52" s="17"/>
      <c r="D52" s="17"/>
      <c r="E52" s="17"/>
      <c r="F52" s="98">
        <v>0</v>
      </c>
      <c r="G52" s="18"/>
      <c r="H52" s="18">
        <v>1275</v>
      </c>
    </row>
    <row r="53" spans="1:8" ht="15.75">
      <c r="A53" s="17" t="s">
        <v>52</v>
      </c>
      <c r="B53" s="17"/>
      <c r="C53" s="17"/>
      <c r="D53" s="17"/>
      <c r="E53" s="17"/>
      <c r="F53" s="100">
        <f>SUM(F48:F52)</f>
        <v>-26765</v>
      </c>
      <c r="G53" s="18"/>
      <c r="H53" s="88">
        <f>SUM(H48:H52)</f>
        <v>-26352</v>
      </c>
    </row>
    <row r="54" spans="1:8" ht="15.75">
      <c r="A54" s="17"/>
      <c r="B54" s="17"/>
      <c r="C54" s="17"/>
      <c r="D54" s="17"/>
      <c r="E54" s="17"/>
      <c r="F54" s="93"/>
      <c r="G54" s="17"/>
      <c r="H54" s="16"/>
    </row>
    <row r="55" spans="1:8" ht="15.75">
      <c r="A55" s="17"/>
      <c r="B55" s="17"/>
      <c r="C55" s="17"/>
      <c r="D55" s="17"/>
      <c r="E55" s="17"/>
      <c r="F55" s="93"/>
      <c r="G55" s="17"/>
      <c r="H55" s="16"/>
    </row>
    <row r="56" spans="1:8" ht="15.75">
      <c r="A56" s="22" t="s">
        <v>132</v>
      </c>
      <c r="B56" s="17"/>
      <c r="C56" s="17"/>
      <c r="D56" s="17"/>
      <c r="E56" s="17"/>
      <c r="F56" s="93"/>
      <c r="G56" s="17"/>
      <c r="H56" s="16"/>
    </row>
    <row r="57" spans="1:8" ht="15.75">
      <c r="A57" s="17"/>
      <c r="B57" s="17"/>
      <c r="C57" s="17"/>
      <c r="D57" s="17"/>
      <c r="E57" s="17"/>
      <c r="F57" s="93"/>
      <c r="G57" s="17"/>
      <c r="H57" s="16"/>
    </row>
    <row r="58" spans="1:8" ht="15.75">
      <c r="A58" s="17" t="s">
        <v>30</v>
      </c>
      <c r="B58" s="17"/>
      <c r="C58" s="17"/>
      <c r="D58" s="17"/>
      <c r="E58" s="17"/>
      <c r="F58" s="98">
        <f>-F28</f>
        <v>-14499</v>
      </c>
      <c r="G58" s="17"/>
      <c r="H58" s="98">
        <v>-14634</v>
      </c>
    </row>
    <row r="59" spans="1:8" ht="15.75">
      <c r="A59" s="17" t="s">
        <v>167</v>
      </c>
      <c r="B59" s="17"/>
      <c r="C59" s="17"/>
      <c r="D59" s="17"/>
      <c r="E59" s="17"/>
      <c r="F59" s="98">
        <v>2401</v>
      </c>
      <c r="G59" s="17"/>
      <c r="H59" s="98">
        <v>0</v>
      </c>
    </row>
    <row r="60" spans="1:8" ht="15.75">
      <c r="A60" s="17" t="s">
        <v>96</v>
      </c>
      <c r="B60" s="17"/>
      <c r="C60" s="17"/>
      <c r="D60" s="17"/>
      <c r="E60" s="17"/>
      <c r="F60" s="98">
        <v>-1120</v>
      </c>
      <c r="G60" s="17"/>
      <c r="H60" s="18">
        <v>1580</v>
      </c>
    </row>
    <row r="61" spans="1:8" ht="15.75">
      <c r="A61" s="17" t="s">
        <v>158</v>
      </c>
      <c r="B61" s="17"/>
      <c r="C61" s="17"/>
      <c r="D61" s="17"/>
      <c r="E61" s="17"/>
      <c r="F61" s="98">
        <v>0</v>
      </c>
      <c r="G61" s="17"/>
      <c r="H61" s="18">
        <v>980</v>
      </c>
    </row>
    <row r="62" spans="1:8" ht="15.75">
      <c r="A62" s="17" t="s">
        <v>159</v>
      </c>
      <c r="B62" s="17"/>
      <c r="C62" s="17"/>
      <c r="D62" s="17"/>
      <c r="E62" s="17"/>
      <c r="F62" s="98">
        <v>0</v>
      </c>
      <c r="G62" s="17"/>
      <c r="H62" s="18">
        <v>-400</v>
      </c>
    </row>
    <row r="63" spans="1:8" ht="15.75">
      <c r="A63" s="17" t="s">
        <v>134</v>
      </c>
      <c r="B63" s="17"/>
      <c r="C63" s="17"/>
      <c r="D63" s="17"/>
      <c r="E63" s="17"/>
      <c r="F63" s="98">
        <v>-2951</v>
      </c>
      <c r="G63" s="17"/>
      <c r="H63" s="18">
        <v>0</v>
      </c>
    </row>
    <row r="64" spans="1:8" ht="15.75">
      <c r="A64" s="17" t="s">
        <v>63</v>
      </c>
      <c r="B64" s="17"/>
      <c r="C64" s="17"/>
      <c r="D64" s="17"/>
      <c r="E64" s="17"/>
      <c r="F64" s="98">
        <v>17599</v>
      </c>
      <c r="G64" s="17"/>
      <c r="H64" s="18">
        <v>17197</v>
      </c>
    </row>
    <row r="65" spans="1:8" ht="15.75">
      <c r="A65" s="17" t="s">
        <v>136</v>
      </c>
      <c r="B65" s="17"/>
      <c r="C65" s="17"/>
      <c r="D65" s="17"/>
      <c r="E65" s="17"/>
      <c r="F65" s="98">
        <v>-5295</v>
      </c>
      <c r="G65" s="17"/>
      <c r="H65" s="18">
        <v>0</v>
      </c>
    </row>
    <row r="66" spans="1:8" ht="15.75">
      <c r="A66" s="17" t="s">
        <v>57</v>
      </c>
      <c r="B66" s="17"/>
      <c r="C66" s="17"/>
      <c r="D66" s="17"/>
      <c r="E66" s="17"/>
      <c r="F66" s="98">
        <v>13724</v>
      </c>
      <c r="G66" s="17"/>
      <c r="H66" s="18">
        <v>6983</v>
      </c>
    </row>
    <row r="67" spans="1:8" ht="15.75">
      <c r="A67" s="17" t="s">
        <v>56</v>
      </c>
      <c r="B67" s="17"/>
      <c r="C67" s="17"/>
      <c r="D67" s="17"/>
      <c r="E67" s="17"/>
      <c r="F67" s="98">
        <v>-17619</v>
      </c>
      <c r="G67" s="17"/>
      <c r="H67" s="18">
        <v>-26264</v>
      </c>
    </row>
    <row r="68" spans="1:8" ht="15.75">
      <c r="A68" s="17" t="s">
        <v>131</v>
      </c>
      <c r="B68" s="17"/>
      <c r="C68" s="17"/>
      <c r="D68" s="17"/>
      <c r="E68" s="17"/>
      <c r="F68" s="98">
        <v>-473</v>
      </c>
      <c r="G68" s="17"/>
      <c r="H68" s="18">
        <v>-980</v>
      </c>
    </row>
    <row r="69" spans="1:8" ht="15.75">
      <c r="A69" s="17" t="s">
        <v>90</v>
      </c>
      <c r="B69" s="17"/>
      <c r="C69" s="17"/>
      <c r="D69" s="17"/>
      <c r="E69" s="17"/>
      <c r="F69" s="98">
        <v>-13280</v>
      </c>
      <c r="G69" s="17"/>
      <c r="H69" s="18">
        <v>-13614</v>
      </c>
    </row>
    <row r="70" spans="1:8" ht="15.75">
      <c r="A70" s="101" t="s">
        <v>133</v>
      </c>
      <c r="B70" s="17"/>
      <c r="C70" s="17"/>
      <c r="D70" s="17"/>
      <c r="E70" s="17"/>
      <c r="F70" s="100">
        <f>SUM(F58:F69)</f>
        <v>-21513</v>
      </c>
      <c r="G70" s="17"/>
      <c r="H70" s="88">
        <f>SUM(H58:H69)</f>
        <v>-29152</v>
      </c>
    </row>
    <row r="71" spans="1:8" ht="15.75">
      <c r="A71" s="17"/>
      <c r="B71" s="17"/>
      <c r="C71" s="17"/>
      <c r="D71" s="17"/>
      <c r="E71" s="17"/>
      <c r="F71" s="93"/>
      <c r="G71" s="17"/>
      <c r="H71" s="16"/>
    </row>
    <row r="72" spans="1:8" ht="15.75">
      <c r="A72" s="17" t="s">
        <v>176</v>
      </c>
      <c r="B72" s="17"/>
      <c r="C72" s="17"/>
      <c r="D72" s="17"/>
      <c r="E72" s="17"/>
      <c r="F72" s="98">
        <f>+F43+F53+F70</f>
        <v>-3043</v>
      </c>
      <c r="G72" s="18"/>
      <c r="H72" s="18">
        <f>+H43+H53+H70</f>
        <v>-6975</v>
      </c>
    </row>
    <row r="73" spans="1:8" ht="15.75">
      <c r="A73" s="17"/>
      <c r="B73" s="17"/>
      <c r="C73" s="17"/>
      <c r="D73" s="17"/>
      <c r="E73" s="17"/>
      <c r="F73" s="98"/>
      <c r="G73" s="18"/>
      <c r="H73" s="18"/>
    </row>
    <row r="74" spans="1:8" ht="15.75">
      <c r="A74" s="17" t="s">
        <v>114</v>
      </c>
      <c r="B74" s="17"/>
      <c r="C74" s="17"/>
      <c r="D74" s="17"/>
      <c r="E74" s="17"/>
      <c r="F74" s="98">
        <v>3151</v>
      </c>
      <c r="G74" s="18"/>
      <c r="H74" s="18">
        <v>10126</v>
      </c>
    </row>
    <row r="75" spans="1:8" ht="15.75">
      <c r="A75" s="17"/>
      <c r="B75" s="17"/>
      <c r="C75" s="17"/>
      <c r="D75" s="17"/>
      <c r="E75" s="17"/>
      <c r="F75" s="93"/>
      <c r="G75" s="17"/>
      <c r="H75" s="16"/>
    </row>
    <row r="76" spans="1:8" ht="16.5" thickBot="1">
      <c r="A76" s="17" t="s">
        <v>101</v>
      </c>
      <c r="B76" s="17"/>
      <c r="C76" s="17"/>
      <c r="D76" s="17"/>
      <c r="E76" s="17"/>
      <c r="F76" s="94">
        <f>+F72+F74</f>
        <v>108</v>
      </c>
      <c r="G76" s="17"/>
      <c r="H76" s="37">
        <f>+H72+H74</f>
        <v>3151</v>
      </c>
    </row>
    <row r="77" spans="1:8" ht="16.5" thickTop="1">
      <c r="A77" s="17"/>
      <c r="B77" s="17"/>
      <c r="C77" s="17"/>
      <c r="D77" s="17"/>
      <c r="E77" s="17"/>
      <c r="F77" s="93"/>
      <c r="G77" s="17"/>
      <c r="H77" s="16"/>
    </row>
    <row r="78" ht="12.75">
      <c r="H78" s="25"/>
    </row>
    <row r="79" spans="1:8" ht="14.25">
      <c r="A79" s="38" t="s">
        <v>121</v>
      </c>
      <c r="H79" s="25"/>
    </row>
    <row r="80" spans="1:8" ht="14.25">
      <c r="A80" s="39" t="s">
        <v>120</v>
      </c>
      <c r="H80" s="25"/>
    </row>
    <row r="81" ht="12.75">
      <c r="H81" s="25"/>
    </row>
    <row r="82" ht="12.75">
      <c r="H82" s="25"/>
    </row>
    <row r="83" ht="12.75">
      <c r="H83" s="25"/>
    </row>
  </sheetData>
  <printOptions/>
  <pageMargins left="1.5" right="0.25" top="0.5" bottom="0.25" header="0.5" footer="0.5"/>
  <pageSetup blackAndWhite="1"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Huat Lai Agriculture Sdn.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Huat Lai</dc:creator>
  <cp:keywords/>
  <dc:description/>
  <cp:lastModifiedBy>pc</cp:lastModifiedBy>
  <cp:lastPrinted>2011-02-23T02:44:03Z</cp:lastPrinted>
  <dcterms:created xsi:type="dcterms:W3CDTF">2002-02-28T01:06:35Z</dcterms:created>
  <dcterms:modified xsi:type="dcterms:W3CDTF">2011-02-25T04:56:21Z</dcterms:modified>
  <cp:category/>
  <cp:version/>
  <cp:contentType/>
  <cp:contentStatus/>
</cp:coreProperties>
</file>